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32 osc nets" sheetId="1" r:id="rId4"/>
    <sheet name="31 osc nets" sheetId="2" r:id="rId5"/>
    <sheet name="30 osc nets" sheetId="3" r:id="rId6"/>
    <sheet name="4 osc nets" sheetId="4" r:id="rId7"/>
    <sheet name="3 osc nets" sheetId="5" r:id="rId8"/>
  </sheets>
</workbook>
</file>

<file path=xl/sharedStrings.xml><?xml version="1.0" encoding="utf-8"?>
<sst xmlns="http://schemas.openxmlformats.org/spreadsheetml/2006/main" uniqueCount="34">
  <si>
    <t>Ring behavior calculator for 32 oscillation network ring</t>
  </si>
  <si>
    <t>oscillation  network</t>
  </si>
  <si>
    <t>wavefront- interaction path delay ps</t>
  </si>
  <si>
    <t>bubble- closure path delay ps</t>
  </si>
  <si>
    <t>oscillation network  cycle period ps</t>
  </si>
  <si>
    <t>waves
in
ring</t>
  </si>
  <si>
    <t>bubbles
in
ring</t>
  </si>
  <si>
    <t>wave
population
period, ns</t>
  </si>
  <si>
    <t>wave
latency
rejoin 
period, ns</t>
  </si>
  <si>
    <t>bubble
population
period, ns</t>
  </si>
  <si>
    <t>bubble
latency
rejoin 
period, ns</t>
  </si>
  <si>
    <t>Wavefront
pair
throughput
GHz * 10</t>
  </si>
  <si>
    <t>ring behavior</t>
  </si>
  <si>
    <t>wave
ratio</t>
  </si>
  <si>
    <t>bubble
ratio</t>
  </si>
  <si>
    <t>1.0
reference line</t>
  </si>
  <si>
    <t>wave limited</t>
  </si>
  <si>
    <t>perfect balance</t>
  </si>
  <si>
    <t>bubble limited</t>
  </si>
  <si>
    <t>oscillation networks in ring</t>
  </si>
  <si>
    <t>wavefront latency- rejoin
period ps</t>
  </si>
  <si>
    <t>bubble latency- rejoin
period ps</t>
  </si>
  <si>
    <t>slowest oscillation network period ps</t>
  </si>
  <si>
    <t>Ring behavior calculator for 31 oscillation network ring</t>
  </si>
  <si>
    <t>Ring behavior calculator for 30 oscillation network ring</t>
  </si>
  <si>
    <t>oscillation network  period ps</t>
  </si>
  <si>
    <t>1.0 reference line</t>
  </si>
  <si>
    <t>Ring behavior calculator for 4 oscillation network ring</t>
  </si>
  <si>
    <t>Wavefront
pair
throughput
GHz</t>
  </si>
  <si>
    <t>wavefront latency- rejoin</t>
  </si>
  <si>
    <t>bubble latency- rejoin</t>
  </si>
  <si>
    <t>longest oscillation network cycle</t>
  </si>
  <si>
    <t>Ring behavior calculator for 3 oscillation network ring</t>
  </si>
  <si>
    <t>delay limited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</si>
</sst>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#,##0.0"/>
    <numFmt numFmtId="60" formatCode="#,###;#,###;#,###"/>
  </numFmts>
  <fonts count="8">
    <font>
      <sz val="10"/>
      <color indexed="8"/>
      <name val="Verdana"/>
    </font>
    <font>
      <sz val="12"/>
      <color indexed="8"/>
      <name val="Helvetica Neue"/>
    </font>
    <font>
      <sz val="13"/>
      <color indexed="8"/>
      <name val="Verdana"/>
    </font>
    <font>
      <sz val="21"/>
      <color indexed="8"/>
      <name val="Verdana"/>
    </font>
    <font>
      <sz val="12"/>
      <color indexed="8"/>
      <name val="Cambria"/>
    </font>
    <font>
      <sz val="18"/>
      <color indexed="8"/>
      <name val="Cambria"/>
    </font>
    <font>
      <sz val="17"/>
      <color indexed="8"/>
      <name val="Cambria"/>
    </font>
    <font>
      <sz val="13"/>
      <color indexed="8"/>
      <name val="Cambria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borderId="1" applyNumberFormat="1" applyFont="1" applyFill="0" applyBorder="1" applyAlignment="1" applyProtection="0">
      <alignment horizontal="center" vertical="bottom"/>
    </xf>
    <xf numFmtId="0" fontId="0" borderId="1" applyNumberFormat="0" applyFont="1" applyFill="0" applyBorder="1" applyAlignment="1" applyProtection="0">
      <alignment vertical="bottom"/>
    </xf>
    <xf numFmtId="49" fontId="0" borderId="1" applyNumberFormat="1" applyFont="1" applyFill="0" applyBorder="1" applyAlignment="1" applyProtection="0">
      <alignment horizontal="center" vertical="bottom"/>
    </xf>
    <xf numFmtId="49" fontId="0" fillId="2" borderId="1" applyNumberFormat="1" applyFont="1" applyFill="1" applyBorder="1" applyAlignment="1" applyProtection="0">
      <alignment horizontal="center" vertical="bottom" wrapText="1"/>
    </xf>
    <xf numFmtId="49" fontId="0" borderId="1" applyNumberFormat="1" applyFont="1" applyFill="0" applyBorder="1" applyAlignment="1" applyProtection="0">
      <alignment horizontal="center" vertical="bottom" wrapText="1"/>
    </xf>
    <xf numFmtId="0" fontId="0" borderId="1" applyNumberFormat="1" applyFont="1" applyFill="0" applyBorder="1" applyAlignment="1" applyProtection="0">
      <alignment horizontal="center" vertical="bottom"/>
    </xf>
    <xf numFmtId="59" fontId="0" borderId="1" applyNumberFormat="1" applyFont="1" applyFill="0" applyBorder="1" applyAlignment="1" applyProtection="0">
      <alignment horizontal="center" vertical="bottom"/>
    </xf>
    <xf numFmtId="3" fontId="0" borderId="1" applyNumberFormat="1" applyFont="1" applyFill="0" applyBorder="1" applyAlignment="1" applyProtection="0">
      <alignment horizontal="center" vertical="bottom"/>
    </xf>
    <xf numFmtId="2" fontId="0" borderId="1" applyNumberFormat="1" applyFont="1" applyFill="0" applyBorder="1" applyAlignment="1" applyProtection="0">
      <alignment horizontal="center" vertical="bottom"/>
    </xf>
    <xf numFmtId="49" fontId="0" borderId="1" applyNumberFormat="1" applyFont="1" applyFill="0" applyBorder="1" applyAlignment="1" applyProtection="0">
      <alignment horizontal="left" vertical="bottom"/>
    </xf>
    <xf numFmtId="0" fontId="0" borderId="2" applyNumberFormat="1" applyFont="1" applyFill="0" applyBorder="1" applyAlignment="1" applyProtection="0">
      <alignment horizontal="center" vertical="bottom"/>
    </xf>
    <xf numFmtId="0" fontId="0" borderId="3" applyNumberFormat="1" applyFont="1" applyFill="0" applyBorder="1" applyAlignment="1" applyProtection="0">
      <alignment horizontal="center" vertical="bottom"/>
    </xf>
    <xf numFmtId="0" fontId="0" borderId="4" applyNumberFormat="1" applyFont="1" applyFill="0" applyBorder="1" applyAlignment="1" applyProtection="0">
      <alignment horizontal="center" vertical="bottom"/>
    </xf>
    <xf numFmtId="0" fontId="0" borderId="5" applyNumberFormat="1" applyFont="1" applyFill="0" applyBorder="1" applyAlignment="1" applyProtection="0">
      <alignment horizontal="center" vertical="bottom"/>
    </xf>
    <xf numFmtId="0" fontId="0" borderId="6" applyNumberFormat="0" applyFont="1" applyFill="0" applyBorder="1" applyAlignment="1" applyProtection="0">
      <alignment vertical="bottom"/>
    </xf>
    <xf numFmtId="49" fontId="0" borderId="7" applyNumberFormat="1" applyFont="1" applyFill="0" applyBorder="1" applyAlignment="1" applyProtection="0">
      <alignment horizontal="center" vertical="top"/>
    </xf>
    <xf numFmtId="49" fontId="0" borderId="7" applyNumberFormat="1" applyFont="1" applyFill="0" applyBorder="1" applyAlignment="1" applyProtection="0">
      <alignment horizontal="center" vertical="top" wrapText="1"/>
    </xf>
    <xf numFmtId="0" fontId="0" borderId="1" applyNumberFormat="0" applyFont="1" applyFill="0" applyBorder="1" applyAlignment="1" applyProtection="0">
      <alignment horizontal="center" vertical="top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0" applyFont="1" applyFill="0" applyBorder="1" applyAlignment="1" applyProtection="0">
      <alignment horizontal="center" vertical="bottom"/>
    </xf>
    <xf numFmtId="0" fontId="0" borderId="1" applyNumberFormat="0" applyFont="1" applyFill="0" applyBorder="1" applyAlignment="1" applyProtection="0">
      <alignment horizontal="left" vertical="bottom"/>
    </xf>
    <xf numFmtId="2" fontId="0" borderId="1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878787"/>
      <rgbColor rgb="ffff2600"/>
      <rgbColor rgb="ffbe4b48"/>
      <rgbColor rgb="ff98b954"/>
      <rgbColor rgb="ff7c609f"/>
      <rgbColor rgb="fff9f9f9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  <a:r>
              <a:rPr b="0" i="0" strike="noStrike" sz="1800" u="none">
                <a:solidFill>
                  <a:srgbClr val="000000"/>
                </a:solidFill>
                <a:latin typeface="Cambria"/>
              </a:rPr>
              <a:t>Behavior graph</a:t>
            </a:r>
          </a:p>
        </c:rich>
      </c:tx>
      <c:layout>
        <c:manualLayout>
          <c:xMode val="edge"/>
          <c:yMode val="edge"/>
          <c:x val="0.249974"/>
          <c:y val="0"/>
          <c:w val="0.225851"/>
          <c:h val="0.111889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134018"/>
          <c:y val="0.111889"/>
          <c:w val="0.578177"/>
          <c:h val="0.709266"/>
        </c:manualLayout>
      </c:layout>
      <c:lineChart>
        <c:grouping val="standard"/>
        <c:varyColors val="0"/>
        <c:ser>
          <c:idx val="0"/>
          <c:order val="0"/>
          <c:tx>
            <c:v>throughput</c:v>
          </c:tx>
          <c:spPr>
            <a:solidFill>
              <a:srgbClr val="FF2600"/>
            </a:solidFill>
            <a:ln w="47625" cap="flat">
              <a:solidFill>
                <a:srgbClr val="FF26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2600"/>
              </a:solidFill>
              <a:ln w="9525" cap="flat">
                <a:solidFill>
                  <a:srgbClr val="FF2600"/>
                </a:solidFill>
                <a:prstDash val="solid"/>
                <a:miter lim="400000"/>
              </a:ln>
              <a:effectLst/>
            </c:spPr>
          </c:marker>
          <c:dLbls>
            <c:numFmt formatCode="#,###;#,###;#,###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'32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'32 osc nets'!$L$5:$L$19</c:f>
              <c:numCache>
                <c:ptCount val="15"/>
                <c:pt idx="0">
                  <c:v>1.041667</c:v>
                </c:pt>
                <c:pt idx="1">
                  <c:v>2.083333</c:v>
                </c:pt>
                <c:pt idx="2">
                  <c:v>3.125000</c:v>
                </c:pt>
                <c:pt idx="3">
                  <c:v>4.166667</c:v>
                </c:pt>
                <c:pt idx="4">
                  <c:v>5.208333</c:v>
                </c:pt>
                <c:pt idx="5">
                  <c:v>6.250000</c:v>
                </c:pt>
                <c:pt idx="6">
                  <c:v>7.291667</c:v>
                </c:pt>
                <c:pt idx="7">
                  <c:v>8.333333</c:v>
                </c:pt>
                <c:pt idx="8">
                  <c:v>7.291667</c:v>
                </c:pt>
                <c:pt idx="9">
                  <c:v>6.250000</c:v>
                </c:pt>
                <c:pt idx="10">
                  <c:v>5.208333</c:v>
                </c:pt>
                <c:pt idx="11">
                  <c:v>4.166667</c:v>
                </c:pt>
                <c:pt idx="12">
                  <c:v>3.125000</c:v>
                </c:pt>
                <c:pt idx="13">
                  <c:v>2.083333</c:v>
                </c:pt>
                <c:pt idx="14">
                  <c:v>1.041667</c:v>
                </c:pt>
              </c:numCache>
            </c:numRef>
          </c:val>
          <c:smooth val="0"/>
        </c:ser>
        <c:ser>
          <c:idx val="1"/>
          <c:order val="1"/>
          <c:tx>
            <c:v>wave ratio</c:v>
          </c:tx>
          <c:spPr>
            <a:solidFill>
              <a:schemeClr val="accent2"/>
            </a:solidFill>
            <a:ln w="25400" cap="flat">
              <a:solidFill>
                <a:srgbClr val="BE4B48"/>
              </a:solidFill>
              <a:prstDash val="solid"/>
              <a:miter lim="400000"/>
            </a:ln>
            <a:effectLst/>
          </c:spPr>
          <c:marker>
            <c:symbol val="none"/>
            <c:size val="6"/>
            <c:spPr>
              <a:solidFill>
                <a:schemeClr val="accent2"/>
              </a:solidFill>
              <a:ln w="9525" cap="flat">
                <a:solidFill>
                  <a:srgbClr val="BE4B48"/>
                </a:solidFill>
                <a:prstDash val="solid"/>
                <a:round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'32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'32 osc nets'!$N$5:$N$19</c:f>
              <c:numCache>
                <c:ptCount val="15"/>
                <c:pt idx="0">
                  <c:v>0.125000</c:v>
                </c:pt>
                <c:pt idx="1">
                  <c:v>0.250000</c:v>
                </c:pt>
                <c:pt idx="2">
                  <c:v>0.375000</c:v>
                </c:pt>
                <c:pt idx="3">
                  <c:v>0.500000</c:v>
                </c:pt>
                <c:pt idx="4">
                  <c:v>0.625000</c:v>
                </c:pt>
                <c:pt idx="5">
                  <c:v>0.750000</c:v>
                </c:pt>
                <c:pt idx="6">
                  <c:v>0.875000</c:v>
                </c:pt>
                <c:pt idx="7">
                  <c:v>1.000000</c:v>
                </c:pt>
                <c:pt idx="8">
                  <c:v>1.125000</c:v>
                </c:pt>
                <c:pt idx="9">
                  <c:v>1.250000</c:v>
                </c:pt>
                <c:pt idx="10">
                  <c:v>1.375000</c:v>
                </c:pt>
                <c:pt idx="11">
                  <c:v>1.500000</c:v>
                </c:pt>
                <c:pt idx="12">
                  <c:v>1.625000</c:v>
                </c:pt>
                <c:pt idx="13">
                  <c:v>1.750000</c:v>
                </c:pt>
                <c:pt idx="14">
                  <c:v>1.875000</c:v>
                </c:pt>
              </c:numCache>
            </c:numRef>
          </c:val>
          <c:smooth val="0"/>
        </c:ser>
        <c:ser>
          <c:idx val="2"/>
          <c:order val="2"/>
          <c:tx>
            <c:v>bubble ratio</c:v>
          </c:tx>
          <c:spPr>
            <a:solidFill>
              <a:schemeClr val="accent3"/>
            </a:solidFill>
            <a:ln w="25400" cap="flat">
              <a:solidFill>
                <a:srgbClr val="98B955"/>
              </a:solidFill>
              <a:prstDash val="solid"/>
              <a:round/>
            </a:ln>
            <a:effectLst/>
          </c:spPr>
          <c:marker>
            <c:symbol val="none"/>
            <c:size val="6"/>
            <c:spPr>
              <a:solidFill>
                <a:schemeClr val="accent3"/>
              </a:solidFill>
              <a:ln w="9525" cap="flat">
                <a:solidFill>
                  <a:srgbClr val="98B955"/>
                </a:solidFill>
                <a:prstDash val="solid"/>
                <a:round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'32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'32 osc nets'!$O$5:$O$19</c:f>
              <c:numCache>
                <c:ptCount val="15"/>
                <c:pt idx="0">
                  <c:v>1.875000</c:v>
                </c:pt>
                <c:pt idx="1">
                  <c:v>1.750000</c:v>
                </c:pt>
                <c:pt idx="2">
                  <c:v>1.625000</c:v>
                </c:pt>
                <c:pt idx="3">
                  <c:v>1.500000</c:v>
                </c:pt>
                <c:pt idx="4">
                  <c:v>1.375000</c:v>
                </c:pt>
                <c:pt idx="5">
                  <c:v>1.250000</c:v>
                </c:pt>
                <c:pt idx="6">
                  <c:v>1.125000</c:v>
                </c:pt>
                <c:pt idx="7">
                  <c:v>1.000000</c:v>
                </c:pt>
                <c:pt idx="8">
                  <c:v>0.875000</c:v>
                </c:pt>
                <c:pt idx="9">
                  <c:v>0.750000</c:v>
                </c:pt>
                <c:pt idx="10">
                  <c:v>0.625000</c:v>
                </c:pt>
                <c:pt idx="11">
                  <c:v>0.500000</c:v>
                </c:pt>
                <c:pt idx="12">
                  <c:v>0.375000</c:v>
                </c:pt>
                <c:pt idx="13">
                  <c:v>0.250000</c:v>
                </c:pt>
                <c:pt idx="14">
                  <c:v>0.125000</c:v>
                </c:pt>
              </c:numCache>
            </c:numRef>
          </c:val>
          <c:smooth val="0"/>
        </c:ser>
        <c:ser>
          <c:idx val="3"/>
          <c:order val="3"/>
          <c:tx>
            <c:v>limiting boundary 1.0</c:v>
          </c:tx>
          <c:spPr>
            <a:solidFill>
              <a:schemeClr val="accent4"/>
            </a:solidFill>
            <a:ln w="25400" cap="flat">
              <a:solidFill>
                <a:srgbClr val="7D60A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 cap="flat">
                <a:solidFill>
                  <a:srgbClr val="7D60A0"/>
                </a:solidFill>
                <a:prstDash val="solid"/>
                <a:round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'32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'32 osc nets'!$P$5:$P$19</c:f>
              <c:numCache>
                <c:ptCount val="15"/>
                <c:pt idx="0">
                  <c:v>1.000000</c:v>
                </c:pt>
                <c:pt idx="1">
                  <c:v>1.000000</c:v>
                </c:pt>
                <c:pt idx="2">
                  <c:v>1.000000</c:v>
                </c:pt>
                <c:pt idx="3">
                  <c:v>1.000000</c:v>
                </c:pt>
                <c:pt idx="4">
                  <c:v>1.000000</c:v>
                </c:pt>
                <c:pt idx="5">
                  <c:v>1.000000</c:v>
                </c:pt>
                <c:pt idx="6">
                  <c:v>1.000000</c:v>
                </c:pt>
                <c:pt idx="7">
                  <c:v>1.000000</c:v>
                </c:pt>
                <c:pt idx="8">
                  <c:v>1.000000</c:v>
                </c:pt>
                <c:pt idx="9">
                  <c:v>1.000000</c:v>
                </c:pt>
                <c:pt idx="10">
                  <c:v>1.000000</c:v>
                </c:pt>
                <c:pt idx="11">
                  <c:v>1.000000</c:v>
                </c:pt>
                <c:pt idx="12">
                  <c:v>1.000000</c:v>
                </c:pt>
                <c:pt idx="13">
                  <c:v>1.000000</c:v>
                </c:pt>
                <c:pt idx="14">
                  <c:v>1.000000</c:v>
                </c:pt>
              </c:numCache>
            </c:numRef>
          </c:val>
          <c:smooth val="0"/>
        </c:ser>
        <c:marker val="1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  <a:r>
                  <a:rPr b="0" i="0" strike="noStrike" sz="1800" u="none">
                    <a:solidFill>
                      <a:srgbClr val="000000"/>
                    </a:solidFill>
                    <a:latin typeface="Cambria"/>
                  </a:rPr>
                  <a:t>wavefronts in network</a:t>
                </a:r>
              </a:p>
            </c:rich>
          </c:tx>
          <c:layout/>
          <c:overlay val="1"/>
        </c:title>
        <c:numFmt formatCode="0.00" sourceLinked="1"/>
        <c:majorTickMark val="out"/>
        <c:minorTickMark val="none"/>
        <c:tickLblPos val="low"/>
        <c:spPr>
          <a:ln w="25400" cap="flat">
            <a:solidFill>
              <a:srgbClr val="888888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2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i="0" strike="noStrike" sz="1700" u="none">
                    <a:solidFill>
                      <a:srgbClr val="000000"/>
                    </a:solidFill>
                    <a:latin typeface="Cambria"/>
                  </a:defRPr>
                </a:pPr>
                <a:r>
                  <a:rPr b="0" i="0" strike="noStrike" sz="1700" u="none">
                    <a:solidFill>
                      <a:srgbClr val="000000"/>
                    </a:solidFill>
                    <a:latin typeface="Cambria"/>
                  </a:rPr>
                  <a:t>Throughput  GHz * 10</a:t>
                </a:r>
              </a:p>
            </c:rich>
          </c:tx>
          <c:layout/>
          <c:overlay val="1"/>
        </c:title>
        <c:numFmt formatCode="0.00" sourceLinked="1"/>
        <c:majorTickMark val="out"/>
        <c:minorTickMark val="none"/>
        <c:tickLblPos val="nextTo"/>
        <c:spPr>
          <a:ln w="25400" cap="flat">
            <a:solidFill>
              <a:srgbClr val="888888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3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2"/>
        <c:crosses val="autoZero"/>
        <c:crossBetween val="midCat"/>
        <c:majorUnit val="2.25"/>
        <c:minorUnit val="1.125"/>
      </c:valAx>
      <c:spPr>
        <a:solidFill>
          <a:srgbClr val="FFFFFF"/>
        </a:solidFill>
        <a:ln w="25400" cap="flat">
          <a:solidFill>
            <a:srgbClr val="888888"/>
          </a:solidFill>
          <a:prstDash val="solid"/>
          <a:miter lim="400000"/>
        </a:ln>
        <a:effectLst/>
      </c:spPr>
    </c:plotArea>
    <c:legend>
      <c:legendPos val="r"/>
      <c:layout>
        <c:manualLayout>
          <c:xMode val="edge"/>
          <c:yMode val="edge"/>
          <c:x val="0.725799"/>
          <c:y val="0.373814"/>
          <c:w val="0.274201"/>
          <c:h val="0.204023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200" u="none">
              <a:solidFill>
                <a:srgbClr val="000000"/>
              </a:solidFill>
              <a:latin typeface="Cambria"/>
            </a:defRPr>
          </a:pPr>
        </a:p>
      </c:txPr>
    </c:legend>
    <c:plotVisOnly val="1"/>
    <c:dispBlanksAs val="gap"/>
  </c:chart>
  <c:spPr>
    <a:solidFill>
      <a:srgbClr val="FFFFFF"/>
    </a:solidFill>
    <a:ln w="12700" cap="flat">
      <a:solidFill>
        <a:srgbClr val="888888"/>
      </a:solidFill>
      <a:prstDash val="solid"/>
      <a:round/>
    </a:ln>
    <a:effectLst/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  <a:r>
              <a:rPr b="0" i="0" strike="noStrike" sz="1800" u="none">
                <a:solidFill>
                  <a:srgbClr val="000000"/>
                </a:solidFill>
                <a:latin typeface="Cambria"/>
              </a:rPr>
              <a:t>Behavior graph</a:t>
            </a:r>
          </a:p>
        </c:rich>
      </c:tx>
      <c:layout>
        <c:manualLayout>
          <c:xMode val="edge"/>
          <c:yMode val="edge"/>
          <c:x val="0.249974"/>
          <c:y val="0"/>
          <c:w val="0.225851"/>
          <c:h val="0.111889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134018"/>
          <c:y val="0.111889"/>
          <c:w val="0.578177"/>
          <c:h val="0.709266"/>
        </c:manualLayout>
      </c:layout>
      <c:lineChart>
        <c:grouping val="standard"/>
        <c:varyColors val="0"/>
        <c:ser>
          <c:idx val="0"/>
          <c:order val="0"/>
          <c:tx>
            <c:v>throughput</c:v>
          </c:tx>
          <c:spPr>
            <a:solidFill>
              <a:srgbClr val="FF2600"/>
            </a:solidFill>
            <a:ln w="47625" cap="flat">
              <a:solidFill>
                <a:srgbClr val="FF26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2600"/>
              </a:solidFill>
              <a:ln w="9525" cap="flat">
                <a:solidFill>
                  <a:srgbClr val="FF2600"/>
                </a:solidFill>
                <a:prstDash val="solid"/>
                <a:miter lim="400000"/>
              </a:ln>
              <a:effectLst/>
            </c:spPr>
          </c:marker>
          <c:dLbls>
            <c:numFmt formatCode="#,###;#,###;#,###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'31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'31 osc nets'!$L$5:$L$19</c:f>
              <c:numCache>
                <c:ptCount val="15"/>
                <c:pt idx="0">
                  <c:v>1.075269</c:v>
                </c:pt>
                <c:pt idx="1">
                  <c:v>2.150538</c:v>
                </c:pt>
                <c:pt idx="2">
                  <c:v>3.225806</c:v>
                </c:pt>
                <c:pt idx="3">
                  <c:v>4.301075</c:v>
                </c:pt>
                <c:pt idx="4">
                  <c:v>5.376344</c:v>
                </c:pt>
                <c:pt idx="5">
                  <c:v>6.451613</c:v>
                </c:pt>
                <c:pt idx="6">
                  <c:v>7.526882</c:v>
                </c:pt>
                <c:pt idx="7">
                  <c:v>8.064516</c:v>
                </c:pt>
                <c:pt idx="8">
                  <c:v>6.989247</c:v>
                </c:pt>
                <c:pt idx="9">
                  <c:v>5.913978</c:v>
                </c:pt>
                <c:pt idx="10">
                  <c:v>4.838710</c:v>
                </c:pt>
                <c:pt idx="11">
                  <c:v>3.763441</c:v>
                </c:pt>
                <c:pt idx="12">
                  <c:v>2.688172</c:v>
                </c:pt>
                <c:pt idx="13">
                  <c:v>1.612903</c:v>
                </c:pt>
                <c:pt idx="14">
                  <c:v>0.537634</c:v>
                </c:pt>
              </c:numCache>
            </c:numRef>
          </c:val>
          <c:smooth val="0"/>
        </c:ser>
        <c:ser>
          <c:idx val="1"/>
          <c:order val="1"/>
          <c:tx>
            <c:v>wave ratio</c:v>
          </c:tx>
          <c:spPr>
            <a:solidFill>
              <a:schemeClr val="accent2"/>
            </a:solidFill>
            <a:ln w="25400" cap="flat">
              <a:solidFill>
                <a:srgbClr val="BE4B48"/>
              </a:solidFill>
              <a:prstDash val="solid"/>
              <a:miter lim="400000"/>
            </a:ln>
            <a:effectLst/>
          </c:spPr>
          <c:marker>
            <c:symbol val="none"/>
            <c:size val="6"/>
            <c:spPr>
              <a:solidFill>
                <a:schemeClr val="accent2"/>
              </a:solidFill>
              <a:ln w="9525" cap="flat">
                <a:solidFill>
                  <a:srgbClr val="BE4B48"/>
                </a:solidFill>
                <a:prstDash val="solid"/>
                <a:round/>
              </a:ln>
              <a:effectLst/>
            </c:spPr>
          </c:marker>
          <c:dLbls>
            <c:numFmt formatCode="0.0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'31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'31 osc nets'!$N$5:$N$19</c:f>
              <c:numCache>
                <c:ptCount val="15"/>
                <c:pt idx="0">
                  <c:v>0.129032</c:v>
                </c:pt>
                <c:pt idx="1">
                  <c:v>0.258065</c:v>
                </c:pt>
                <c:pt idx="2">
                  <c:v>0.387097</c:v>
                </c:pt>
                <c:pt idx="3">
                  <c:v>0.516129</c:v>
                </c:pt>
                <c:pt idx="4">
                  <c:v>0.645161</c:v>
                </c:pt>
                <c:pt idx="5">
                  <c:v>0.774194</c:v>
                </c:pt>
                <c:pt idx="6">
                  <c:v>0.903226</c:v>
                </c:pt>
                <c:pt idx="7">
                  <c:v>1.032258</c:v>
                </c:pt>
                <c:pt idx="8">
                  <c:v>1.161290</c:v>
                </c:pt>
                <c:pt idx="9">
                  <c:v>1.290323</c:v>
                </c:pt>
                <c:pt idx="10">
                  <c:v>1.419355</c:v>
                </c:pt>
                <c:pt idx="11">
                  <c:v>1.548387</c:v>
                </c:pt>
                <c:pt idx="12">
                  <c:v>1.677419</c:v>
                </c:pt>
                <c:pt idx="13">
                  <c:v>1.806452</c:v>
                </c:pt>
                <c:pt idx="14">
                  <c:v>1.935484</c:v>
                </c:pt>
              </c:numCache>
            </c:numRef>
          </c:val>
          <c:smooth val="0"/>
        </c:ser>
        <c:ser>
          <c:idx val="2"/>
          <c:order val="2"/>
          <c:tx>
            <c:v>bubble ratio</c:v>
          </c:tx>
          <c:spPr>
            <a:solidFill>
              <a:schemeClr val="accent3"/>
            </a:solidFill>
            <a:ln w="25400" cap="flat">
              <a:solidFill>
                <a:srgbClr val="98B955"/>
              </a:solidFill>
              <a:prstDash val="solid"/>
              <a:round/>
            </a:ln>
            <a:effectLst/>
          </c:spPr>
          <c:marker>
            <c:symbol val="none"/>
            <c:size val="6"/>
            <c:spPr>
              <a:solidFill>
                <a:schemeClr val="accent3"/>
              </a:solidFill>
              <a:ln w="9525" cap="flat">
                <a:solidFill>
                  <a:srgbClr val="98B955"/>
                </a:solidFill>
                <a:prstDash val="solid"/>
                <a:round/>
              </a:ln>
              <a:effectLst/>
            </c:spPr>
          </c:marker>
          <c:dLbls>
            <c:numFmt formatCode="0.0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'31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'31 osc nets'!$O$5:$O$19</c:f>
              <c:numCache>
                <c:ptCount val="15"/>
                <c:pt idx="0">
                  <c:v>1.870968</c:v>
                </c:pt>
                <c:pt idx="1">
                  <c:v>1.741935</c:v>
                </c:pt>
                <c:pt idx="2">
                  <c:v>1.612903</c:v>
                </c:pt>
                <c:pt idx="3">
                  <c:v>1.483871</c:v>
                </c:pt>
                <c:pt idx="4">
                  <c:v>1.354839</c:v>
                </c:pt>
                <c:pt idx="5">
                  <c:v>1.225806</c:v>
                </c:pt>
                <c:pt idx="6">
                  <c:v>1.096774</c:v>
                </c:pt>
                <c:pt idx="7">
                  <c:v>0.967742</c:v>
                </c:pt>
                <c:pt idx="8">
                  <c:v>0.838710</c:v>
                </c:pt>
                <c:pt idx="9">
                  <c:v>0.709677</c:v>
                </c:pt>
                <c:pt idx="10">
                  <c:v>0.580645</c:v>
                </c:pt>
                <c:pt idx="11">
                  <c:v>0.451613</c:v>
                </c:pt>
                <c:pt idx="12">
                  <c:v>0.322581</c:v>
                </c:pt>
                <c:pt idx="13">
                  <c:v>0.193548</c:v>
                </c:pt>
                <c:pt idx="14">
                  <c:v>0.064516</c:v>
                </c:pt>
              </c:numCache>
            </c:numRef>
          </c:val>
          <c:smooth val="0"/>
        </c:ser>
        <c:ser>
          <c:idx val="3"/>
          <c:order val="3"/>
          <c:tx>
            <c:v>limiting boundary 1.0</c:v>
          </c:tx>
          <c:spPr>
            <a:solidFill>
              <a:schemeClr val="accent4"/>
            </a:solidFill>
            <a:ln w="25400" cap="flat">
              <a:solidFill>
                <a:srgbClr val="7D60A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 cap="flat">
                <a:solidFill>
                  <a:srgbClr val="7D60A0"/>
                </a:solidFill>
                <a:prstDash val="solid"/>
                <a:round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'31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</c:strCache>
            </c:strRef>
          </c:cat>
          <c:val>
            <c:numRef>
              <c:f>'31 osc nets'!$P$5:$P$19</c:f>
              <c:numCache>
                <c:ptCount val="15"/>
                <c:pt idx="0">
                  <c:v>1.000000</c:v>
                </c:pt>
                <c:pt idx="1">
                  <c:v>1.000000</c:v>
                </c:pt>
                <c:pt idx="2">
                  <c:v>1.000000</c:v>
                </c:pt>
                <c:pt idx="3">
                  <c:v>1.000000</c:v>
                </c:pt>
                <c:pt idx="4">
                  <c:v>1.000000</c:v>
                </c:pt>
                <c:pt idx="5">
                  <c:v>1.000000</c:v>
                </c:pt>
                <c:pt idx="6">
                  <c:v>1.000000</c:v>
                </c:pt>
                <c:pt idx="7">
                  <c:v>1.000000</c:v>
                </c:pt>
                <c:pt idx="8">
                  <c:v>1.000000</c:v>
                </c:pt>
                <c:pt idx="9">
                  <c:v>1.000000</c:v>
                </c:pt>
                <c:pt idx="10">
                  <c:v>1.000000</c:v>
                </c:pt>
                <c:pt idx="11">
                  <c:v>1.000000</c:v>
                </c:pt>
                <c:pt idx="12">
                  <c:v>1.000000</c:v>
                </c:pt>
                <c:pt idx="13">
                  <c:v>1.000000</c:v>
                </c:pt>
                <c:pt idx="14">
                  <c:v>1.000000</c:v>
                </c:pt>
              </c:numCache>
            </c:numRef>
          </c:val>
          <c:smooth val="0"/>
        </c:ser>
        <c:marker val="1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  <a:r>
                  <a:rPr b="0" i="0" strike="noStrike" sz="1800" u="none">
                    <a:solidFill>
                      <a:srgbClr val="000000"/>
                    </a:solidFill>
                    <a:latin typeface="Cambria"/>
                  </a:rPr>
                  <a:t>wavefronts in network</a:t>
                </a:r>
              </a:p>
            </c:rich>
          </c:tx>
          <c:layout/>
          <c:overlay val="1"/>
        </c:title>
        <c:numFmt formatCode="0.00" sourceLinked="1"/>
        <c:majorTickMark val="out"/>
        <c:minorTickMark val="none"/>
        <c:tickLblPos val="low"/>
        <c:spPr>
          <a:ln w="25400" cap="flat">
            <a:solidFill>
              <a:srgbClr val="888888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2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i="0" strike="noStrike" sz="1700" u="none">
                    <a:solidFill>
                      <a:srgbClr val="000000"/>
                    </a:solidFill>
                    <a:latin typeface="Cambria"/>
                  </a:defRPr>
                </a:pPr>
                <a:r>
                  <a:rPr b="0" i="0" strike="noStrike" sz="1700" u="none">
                    <a:solidFill>
                      <a:srgbClr val="000000"/>
                    </a:solidFill>
                    <a:latin typeface="Cambria"/>
                  </a:rPr>
                  <a:t>Throughput  GHz * 10</a:t>
                </a:r>
              </a:p>
            </c:rich>
          </c:tx>
          <c:layout/>
          <c:overlay val="1"/>
        </c:title>
        <c:numFmt formatCode="0.00" sourceLinked="1"/>
        <c:majorTickMark val="out"/>
        <c:minorTickMark val="none"/>
        <c:tickLblPos val="nextTo"/>
        <c:spPr>
          <a:ln w="25400" cap="flat">
            <a:solidFill>
              <a:srgbClr val="888888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3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2"/>
        <c:crosses val="autoZero"/>
        <c:crossBetween val="midCat"/>
        <c:majorUnit val="2.25"/>
        <c:minorUnit val="1.125"/>
      </c:valAx>
      <c:spPr>
        <a:solidFill>
          <a:srgbClr val="FFFFFF"/>
        </a:solidFill>
        <a:ln w="25400" cap="flat">
          <a:solidFill>
            <a:srgbClr val="888888"/>
          </a:solidFill>
          <a:prstDash val="solid"/>
          <a:miter lim="400000"/>
        </a:ln>
        <a:effectLst/>
      </c:spPr>
    </c:plotArea>
    <c:legend>
      <c:legendPos val="r"/>
      <c:layout>
        <c:manualLayout>
          <c:xMode val="edge"/>
          <c:yMode val="edge"/>
          <c:x val="0.725799"/>
          <c:y val="0.373814"/>
          <c:w val="0.274201"/>
          <c:h val="0.204023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200" u="none">
              <a:solidFill>
                <a:srgbClr val="000000"/>
              </a:solidFill>
              <a:latin typeface="Cambria"/>
            </a:defRPr>
          </a:pPr>
        </a:p>
      </c:txPr>
    </c:legend>
    <c:plotVisOnly val="1"/>
    <c:dispBlanksAs val="gap"/>
  </c:chart>
  <c:spPr>
    <a:solidFill>
      <a:srgbClr val="FFFFFF"/>
    </a:solidFill>
    <a:ln w="12700" cap="flat">
      <a:solidFill>
        <a:srgbClr val="888888"/>
      </a:solidFill>
      <a:prstDash val="solid"/>
      <a:round/>
    </a:ln>
    <a:effectLst/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  <a:r>
              <a:rPr b="0" i="0" strike="noStrike" sz="1800" u="none">
                <a:solidFill>
                  <a:srgbClr val="000000"/>
                </a:solidFill>
                <a:latin typeface="Cambria"/>
              </a:rPr>
              <a:t>Behavior graph</a:t>
            </a:r>
          </a:p>
        </c:rich>
      </c:tx>
      <c:layout>
        <c:manualLayout>
          <c:xMode val="edge"/>
          <c:yMode val="edge"/>
          <c:x val="0.242371"/>
          <c:y val="0"/>
          <c:w val="0.228461"/>
          <c:h val="0.111889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12401"/>
          <c:y val="0.111889"/>
          <c:w val="0.584859"/>
          <c:h val="0.709266"/>
        </c:manualLayout>
      </c:layout>
      <c:lineChart>
        <c:grouping val="standard"/>
        <c:varyColors val="0"/>
        <c:ser>
          <c:idx val="0"/>
          <c:order val="0"/>
          <c:tx>
            <c:v>throughput</c:v>
          </c:tx>
          <c:spPr>
            <a:solidFill>
              <a:srgbClr val="FF2600"/>
            </a:solidFill>
            <a:ln w="47625" cap="flat">
              <a:solidFill>
                <a:srgbClr val="FF26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2600"/>
              </a:solidFill>
              <a:ln w="9525" cap="flat">
                <a:solidFill>
                  <a:srgbClr val="FF2600"/>
                </a:solidFill>
                <a:prstDash val="solid"/>
                <a:miter lim="400000"/>
              </a:ln>
              <a:effectLst/>
            </c:spPr>
          </c:marker>
          <c:dLbls>
            <c:numFmt formatCode="#,###;#,###;#,###" sourceLinked="0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'30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/>
                </c:pt>
              </c:strCache>
            </c:strRef>
          </c:cat>
          <c:val>
            <c:numRef>
              <c:f>'30 osc nets'!$L$5:$L$19</c:f>
              <c:numCache>
                <c:ptCount val="14"/>
                <c:pt idx="0">
                  <c:v>1.111111</c:v>
                </c:pt>
                <c:pt idx="1">
                  <c:v>2.222222</c:v>
                </c:pt>
                <c:pt idx="2">
                  <c:v>3.333333</c:v>
                </c:pt>
                <c:pt idx="3">
                  <c:v>4.444444</c:v>
                </c:pt>
                <c:pt idx="4">
                  <c:v>5.555556</c:v>
                </c:pt>
                <c:pt idx="5">
                  <c:v>6.666667</c:v>
                </c:pt>
                <c:pt idx="6">
                  <c:v>7.777778</c:v>
                </c:pt>
                <c:pt idx="7">
                  <c:v>7.777778</c:v>
                </c:pt>
                <c:pt idx="8">
                  <c:v>6.666667</c:v>
                </c:pt>
                <c:pt idx="9">
                  <c:v>5.555556</c:v>
                </c:pt>
                <c:pt idx="10">
                  <c:v>4.444444</c:v>
                </c:pt>
                <c:pt idx="11">
                  <c:v>3.333333</c:v>
                </c:pt>
                <c:pt idx="12">
                  <c:v>2.222222</c:v>
                </c:pt>
                <c:pt idx="13">
                  <c:v>1.111111</c:v>
                </c:pt>
              </c:numCache>
            </c:numRef>
          </c:val>
          <c:smooth val="0"/>
        </c:ser>
        <c:ser>
          <c:idx val="1"/>
          <c:order val="1"/>
          <c:tx>
            <c:v>wave ratio</c:v>
          </c:tx>
          <c:spPr>
            <a:solidFill>
              <a:schemeClr val="accent2"/>
            </a:solidFill>
            <a:ln w="25400" cap="flat">
              <a:solidFill>
                <a:srgbClr val="BE4B48"/>
              </a:solidFill>
              <a:prstDash val="solid"/>
              <a:miter lim="400000"/>
            </a:ln>
            <a:effectLst/>
          </c:spPr>
          <c:marker>
            <c:symbol val="none"/>
            <c:size val="6"/>
            <c:spPr>
              <a:solidFill>
                <a:schemeClr val="accent2"/>
              </a:solidFill>
              <a:ln w="9525" cap="flat">
                <a:solidFill>
                  <a:srgbClr val="BE4B48"/>
                </a:solidFill>
                <a:prstDash val="solid"/>
                <a:round/>
              </a:ln>
              <a:effectLst/>
            </c:spPr>
          </c:marker>
          <c:dLbls>
            <c:numFmt formatCode="0.0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'30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/>
                </c:pt>
              </c:strCache>
            </c:strRef>
          </c:cat>
          <c:val>
            <c:numRef>
              <c:f>'30 osc nets'!$N$5:$N$19</c:f>
              <c:numCache>
                <c:ptCount val="14"/>
                <c:pt idx="0">
                  <c:v>0.133333</c:v>
                </c:pt>
                <c:pt idx="1">
                  <c:v>0.266667</c:v>
                </c:pt>
                <c:pt idx="2">
                  <c:v>0.400000</c:v>
                </c:pt>
                <c:pt idx="3">
                  <c:v>0.533333</c:v>
                </c:pt>
                <c:pt idx="4">
                  <c:v>0.666667</c:v>
                </c:pt>
                <c:pt idx="5">
                  <c:v>0.800000</c:v>
                </c:pt>
                <c:pt idx="6">
                  <c:v>0.933333</c:v>
                </c:pt>
                <c:pt idx="7">
                  <c:v>1.066667</c:v>
                </c:pt>
                <c:pt idx="8">
                  <c:v>1.200000</c:v>
                </c:pt>
                <c:pt idx="9">
                  <c:v>1.333333</c:v>
                </c:pt>
                <c:pt idx="10">
                  <c:v>1.466667</c:v>
                </c:pt>
                <c:pt idx="11">
                  <c:v>1.600000</c:v>
                </c:pt>
                <c:pt idx="12">
                  <c:v>1.733333</c:v>
                </c:pt>
                <c:pt idx="13">
                  <c:v>1.866667</c:v>
                </c:pt>
              </c:numCache>
            </c:numRef>
          </c:val>
          <c:smooth val="0"/>
        </c:ser>
        <c:ser>
          <c:idx val="2"/>
          <c:order val="2"/>
          <c:tx>
            <c:v>bubble ratio</c:v>
          </c:tx>
          <c:spPr>
            <a:solidFill>
              <a:schemeClr val="accent3"/>
            </a:solidFill>
            <a:ln w="25400" cap="flat">
              <a:solidFill>
                <a:srgbClr val="98B955"/>
              </a:solidFill>
              <a:prstDash val="solid"/>
              <a:round/>
            </a:ln>
            <a:effectLst/>
          </c:spPr>
          <c:marker>
            <c:symbol val="none"/>
            <c:size val="6"/>
            <c:spPr>
              <a:solidFill>
                <a:schemeClr val="accent3"/>
              </a:solidFill>
              <a:ln w="9525" cap="flat">
                <a:solidFill>
                  <a:srgbClr val="98B955"/>
                </a:solidFill>
                <a:prstDash val="solid"/>
                <a:round/>
              </a:ln>
              <a:effectLst/>
            </c:spPr>
          </c:marker>
          <c:dLbls>
            <c:numFmt formatCode="0.0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'30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/>
                </c:pt>
              </c:strCache>
            </c:strRef>
          </c:cat>
          <c:val>
            <c:numRef>
              <c:f>'30 osc nets'!$O$5:$O$19</c:f>
              <c:numCache>
                <c:ptCount val="14"/>
                <c:pt idx="0">
                  <c:v>1.866667</c:v>
                </c:pt>
                <c:pt idx="1">
                  <c:v>1.733333</c:v>
                </c:pt>
                <c:pt idx="2">
                  <c:v>1.600000</c:v>
                </c:pt>
                <c:pt idx="3">
                  <c:v>1.466667</c:v>
                </c:pt>
                <c:pt idx="4">
                  <c:v>1.333333</c:v>
                </c:pt>
                <c:pt idx="5">
                  <c:v>1.200000</c:v>
                </c:pt>
                <c:pt idx="6">
                  <c:v>1.066667</c:v>
                </c:pt>
                <c:pt idx="7">
                  <c:v>0.933333</c:v>
                </c:pt>
                <c:pt idx="8">
                  <c:v>0.800000</c:v>
                </c:pt>
                <c:pt idx="9">
                  <c:v>0.666667</c:v>
                </c:pt>
                <c:pt idx="10">
                  <c:v>0.533333</c:v>
                </c:pt>
                <c:pt idx="11">
                  <c:v>0.400000</c:v>
                </c:pt>
                <c:pt idx="12">
                  <c:v>0.266667</c:v>
                </c:pt>
                <c:pt idx="13">
                  <c:v>0.133333</c:v>
                </c:pt>
              </c:numCache>
            </c:numRef>
          </c:val>
          <c:smooth val="0"/>
        </c:ser>
        <c:ser>
          <c:idx val="3"/>
          <c:order val="3"/>
          <c:tx>
            <c:v>limiting boundary 1.0</c:v>
          </c:tx>
          <c:spPr>
            <a:solidFill>
              <a:schemeClr val="accent4"/>
            </a:solidFill>
            <a:ln w="25400" cap="flat">
              <a:solidFill>
                <a:srgbClr val="7D60A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9525" cap="flat">
                <a:solidFill>
                  <a:srgbClr val="7D60A0"/>
                </a:solidFill>
                <a:prstDash val="solid"/>
                <a:round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'30 osc nets'!$F$5:$F$19</c:f>
              <c:strCach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/>
                </c:pt>
              </c:strCache>
            </c:strRef>
          </c:cat>
          <c:val>
            <c:numRef>
              <c:f>'30 osc nets'!$P$5:$P$19</c:f>
              <c:numCache>
                <c:ptCount val="14"/>
                <c:pt idx="0">
                  <c:v>1.000000</c:v>
                </c:pt>
                <c:pt idx="1">
                  <c:v>1.000000</c:v>
                </c:pt>
                <c:pt idx="2">
                  <c:v>1.000000</c:v>
                </c:pt>
                <c:pt idx="3">
                  <c:v>1.000000</c:v>
                </c:pt>
                <c:pt idx="4">
                  <c:v>1.000000</c:v>
                </c:pt>
                <c:pt idx="5">
                  <c:v>1.000000</c:v>
                </c:pt>
                <c:pt idx="6">
                  <c:v>1.000000</c:v>
                </c:pt>
                <c:pt idx="7">
                  <c:v>1.000000</c:v>
                </c:pt>
                <c:pt idx="8">
                  <c:v>1.000000</c:v>
                </c:pt>
                <c:pt idx="9">
                  <c:v>1.000000</c:v>
                </c:pt>
                <c:pt idx="10">
                  <c:v>1.000000</c:v>
                </c:pt>
                <c:pt idx="11">
                  <c:v>1.000000</c:v>
                </c:pt>
                <c:pt idx="12">
                  <c:v>1.000000</c:v>
                </c:pt>
                <c:pt idx="13">
                  <c:v>1.000000</c:v>
                </c:pt>
              </c:numCache>
            </c:numRef>
          </c:val>
          <c:smooth val="0"/>
        </c:ser>
        <c:marker val="1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  <a:r>
                  <a:rPr b="0" i="0" strike="noStrike" sz="1800" u="none">
                    <a:solidFill>
                      <a:srgbClr val="000000"/>
                    </a:solidFill>
                    <a:latin typeface="Cambria"/>
                  </a:rPr>
                  <a:t>wavefronts in network</a:t>
                </a:r>
              </a:p>
            </c:rich>
          </c:tx>
          <c:layout/>
          <c:overlay val="1"/>
        </c:title>
        <c:numFmt formatCode="0.00" sourceLinked="1"/>
        <c:majorTickMark val="out"/>
        <c:minorTickMark val="none"/>
        <c:tickLblPos val="low"/>
        <c:spPr>
          <a:ln w="25400" cap="flat">
            <a:solidFill>
              <a:srgbClr val="888888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2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Cambria"/>
                  </a:defRPr>
                </a:pPr>
                <a:r>
                  <a:rPr b="0" i="0" strike="noStrike" sz="1200" u="none">
                    <a:solidFill>
                      <a:srgbClr val="000000"/>
                    </a:solidFill>
                    <a:latin typeface="Cambria"/>
                  </a:rPr>
                  <a:t>Throughput  GHz * 10</a:t>
                </a:r>
              </a:p>
            </c:rich>
          </c:tx>
          <c:layout/>
          <c:overlay val="1"/>
        </c:title>
        <c:numFmt formatCode="0.00" sourceLinked="1"/>
        <c:majorTickMark val="out"/>
        <c:minorTickMark val="none"/>
        <c:tickLblPos val="nextTo"/>
        <c:spPr>
          <a:ln w="25400" cap="flat">
            <a:solidFill>
              <a:srgbClr val="888888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3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2"/>
        <c:crosses val="autoZero"/>
        <c:crossBetween val="midCat"/>
        <c:majorUnit val="2"/>
        <c:minorUnit val="1"/>
      </c:valAx>
      <c:spPr>
        <a:solidFill>
          <a:srgbClr val="FFFFFF"/>
        </a:solidFill>
        <a:ln w="25400" cap="flat">
          <a:solidFill>
            <a:srgbClr val="888888"/>
          </a:solidFill>
          <a:prstDash val="solid"/>
          <a:miter lim="400000"/>
        </a:ln>
        <a:effectLst/>
      </c:spPr>
    </c:plotArea>
    <c:legend>
      <c:legendPos val="r"/>
      <c:layout>
        <c:manualLayout>
          <c:xMode val="edge"/>
          <c:yMode val="edge"/>
          <c:x val="0.72263"/>
          <c:y val="0.373814"/>
          <c:w val="0.27737"/>
          <c:h val="0.204023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200" u="none">
              <a:solidFill>
                <a:srgbClr val="000000"/>
              </a:solidFill>
              <a:latin typeface="Cambria"/>
            </a:defRPr>
          </a:pPr>
        </a:p>
      </c:txPr>
    </c:legend>
    <c:plotVisOnly val="1"/>
    <c:dispBlanksAs val="gap"/>
  </c:chart>
  <c:spPr>
    <a:solidFill>
      <a:srgbClr val="FFFFFF"/>
    </a:solidFill>
    <a:ln w="12700" cap="flat">
      <a:solidFill>
        <a:srgbClr val="888888"/>
      </a:solidFill>
      <a:prstDash val="solid"/>
      <a:round/>
    </a:ln>
    <a:effectLst/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23629"/>
          <c:y val="0.261682"/>
          <c:w val="0.871371"/>
          <c:h val="0.6244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 osc nets'!$B$4</c:f>
              <c:strCache>
                <c:ptCount val="1"/>
                <c:pt idx="0">
                  <c:v>wavefront- interaction path delay ps</c:v>
                </c:pt>
              </c:strCache>
            </c:strRef>
          </c:tx>
          <c:spPr>
            <a:solidFill>
              <a:schemeClr val="accent1"/>
            </a:solidFill>
            <a:ln w="9525" cap="flat">
              <a:solidFill>
                <a:srgbClr val="F9F9F9"/>
              </a:solidFill>
              <a:prstDash val="solid"/>
              <a:round/>
            </a:ln>
            <a:effectLst>
              <a:outerShdw sx="100000" sy="100000" kx="0" ky="0" algn="tl" rotWithShape="1" blurRad="38100" dist="20000" dir="540000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osc net 1</c:v>
              </c:pt>
              <c:pt idx="1">
                <c:v>osc net 2</c:v>
              </c:pt>
              <c:pt idx="2">
                <c:v>osc net 3</c:v>
              </c:pt>
              <c:pt idx="3">
                <c:v>osc net 4</c:v>
              </c:pt>
            </c:strLit>
          </c:cat>
          <c:val>
            <c:numRef>
              <c:f>'4 osc nets'!$B$5:$B$8</c:f>
              <c:numCache>
                <c:ptCount val="4"/>
                <c:pt idx="0">
                  <c:v>200.000000</c:v>
                </c:pt>
                <c:pt idx="1">
                  <c:v>200.000000</c:v>
                </c:pt>
                <c:pt idx="2">
                  <c:v>200.000000</c:v>
                </c:pt>
                <c:pt idx="3">
                  <c:v>200.000000</c:v>
                </c:pt>
              </c:numCache>
            </c:numRef>
          </c:val>
        </c:ser>
        <c:ser>
          <c:idx val="1"/>
          <c:order val="1"/>
          <c:tx>
            <c:strRef>
              <c:f>'4 osc nets'!$C$4</c:f>
              <c:strCache>
                <c:ptCount val="1"/>
                <c:pt idx="0">
                  <c:v>bubble- closure path delay ps</c:v>
                </c:pt>
              </c:strCache>
            </c:strRef>
          </c:tx>
          <c:spPr>
            <a:solidFill>
              <a:schemeClr val="accent2"/>
            </a:solidFill>
            <a:ln w="9525" cap="flat">
              <a:solidFill>
                <a:srgbClr val="F9F9F9"/>
              </a:solidFill>
              <a:prstDash val="solid"/>
              <a:round/>
            </a:ln>
            <a:effectLst>
              <a:outerShdw sx="100000" sy="100000" kx="0" ky="0" algn="tl" rotWithShape="1" blurRad="38100" dist="20000" dir="540000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4"/>
              <c:pt idx="0">
                <c:v>osc net 1</c:v>
              </c:pt>
              <c:pt idx="1">
                <c:v>osc net 2</c:v>
              </c:pt>
              <c:pt idx="2">
                <c:v>osc net 3</c:v>
              </c:pt>
              <c:pt idx="3">
                <c:v>osc net 4</c:v>
              </c:pt>
            </c:strLit>
          </c:cat>
          <c:val>
            <c:numRef>
              <c:f>'4 osc nets'!$C$5:$C$8</c:f>
              <c:numCache>
                <c:ptCount val="4"/>
                <c:pt idx="0">
                  <c:v>200.000000</c:v>
                </c:pt>
                <c:pt idx="1">
                  <c:v>200.000000</c:v>
                </c:pt>
                <c:pt idx="2">
                  <c:v>200.000000</c:v>
                </c:pt>
                <c:pt idx="3">
                  <c:v>200.000000</c:v>
                </c:pt>
              </c:numCache>
            </c:numRef>
          </c:val>
        </c:ser>
        <c:gapWidth val="150"/>
        <c:overlap val="10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12700" cap="flat">
            <a:solidFill>
              <a:srgbClr val="888888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 cap="flat">
            <a:solidFill>
              <a:srgbClr val="888888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2"/>
        <c:crosses val="autoZero"/>
        <c:crossBetween val="between"/>
        <c:majorUnit val="100"/>
        <c:minorUnit val="50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0625"/>
          <c:y val="0"/>
          <c:w val="0.9"/>
          <c:h val="0.28668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800" u="none">
              <a:solidFill>
                <a:srgbClr val="000000"/>
              </a:solidFill>
              <a:latin typeface="Cambria"/>
            </a:defRPr>
          </a:pPr>
        </a:p>
      </c:txPr>
    </c:legend>
    <c:plotVisOnly val="1"/>
    <c:dispBlanksAs val="gap"/>
  </c:chart>
  <c:spPr>
    <a:solidFill>
      <a:srgbClr val="FFFFFF"/>
    </a:solidFill>
    <a:ln w="12700" cap="flat">
      <a:solidFill>
        <a:srgbClr val="888888"/>
      </a:solidFill>
      <a:prstDash val="solid"/>
      <a:round/>
    </a:ln>
    <a:effectLst/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44935"/>
          <c:y val="0.261682"/>
          <c:w val="0.850065"/>
          <c:h val="0.6244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 osc nets'!$B$4</c:f>
              <c:strCache>
                <c:ptCount val="1"/>
                <c:pt idx="0">
                  <c:v>wavefront- interaction path delay ps</c:v>
                </c:pt>
              </c:strCache>
            </c:strRef>
          </c:tx>
          <c:spPr>
            <a:solidFill>
              <a:schemeClr val="accent1"/>
            </a:solidFill>
            <a:ln w="9525" cap="flat">
              <a:solidFill>
                <a:srgbClr val="F9F9F9"/>
              </a:solidFill>
              <a:prstDash val="solid"/>
              <a:round/>
            </a:ln>
            <a:effectLst>
              <a:outerShdw sx="100000" sy="100000" kx="0" ky="0" algn="tl" rotWithShape="1" blurRad="38100" dist="20000" dir="540000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osc net 1</c:v>
              </c:pt>
              <c:pt idx="1">
                <c:v>osc net 2</c:v>
              </c:pt>
              <c:pt idx="2">
                <c:v>osc net 3</c:v>
              </c:pt>
            </c:strLit>
          </c:cat>
          <c:val>
            <c:numRef>
              <c:f>'3 osc nets'!$B$5:$B$7</c:f>
              <c:numCache>
                <c:ptCount val="3"/>
                <c:pt idx="0">
                  <c:v>600.000000</c:v>
                </c:pt>
                <c:pt idx="1">
                  <c:v>600.000000</c:v>
                </c:pt>
                <c:pt idx="2">
                  <c:v>600.000000</c:v>
                </c:pt>
              </c:numCache>
            </c:numRef>
          </c:val>
        </c:ser>
        <c:ser>
          <c:idx val="1"/>
          <c:order val="1"/>
          <c:tx>
            <c:strRef>
              <c:f>'3 osc nets'!$C$4</c:f>
              <c:strCache>
                <c:ptCount val="1"/>
                <c:pt idx="0">
                  <c:v>bubble- closure path delay ps</c:v>
                </c:pt>
              </c:strCache>
            </c:strRef>
          </c:tx>
          <c:spPr>
            <a:solidFill>
              <a:schemeClr val="accent2"/>
            </a:solidFill>
            <a:ln w="9525" cap="flat">
              <a:solidFill>
                <a:srgbClr val="F9F9F9"/>
              </a:solidFill>
              <a:prstDash val="solid"/>
              <a:round/>
            </a:ln>
            <a:effectLst>
              <a:outerShdw sx="100000" sy="100000" kx="0" ky="0" algn="tl" rotWithShape="1" blurRad="38100" dist="20000" dir="540000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mbria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osc net 1</c:v>
              </c:pt>
              <c:pt idx="1">
                <c:v>osc net 2</c:v>
              </c:pt>
              <c:pt idx="2">
                <c:v>osc net 3</c:v>
              </c:pt>
            </c:strLit>
          </c:cat>
          <c:val>
            <c:numRef>
              <c:f>'3 osc nets'!$C$5:$C$7</c:f>
              <c:numCache>
                <c:ptCount val="3"/>
                <c:pt idx="0">
                  <c:v>400.000000</c:v>
                </c:pt>
                <c:pt idx="1">
                  <c:v>200.000000</c:v>
                </c:pt>
                <c:pt idx="2">
                  <c:v>200.000000</c:v>
                </c:pt>
              </c:numCache>
            </c:numRef>
          </c:val>
        </c:ser>
        <c:gapWidth val="150"/>
        <c:overlap val="10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12700" cap="flat">
            <a:solidFill>
              <a:srgbClr val="888888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 cap="flat">
            <a:solidFill>
              <a:srgbClr val="888888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mbria"/>
              </a:defRPr>
            </a:pPr>
          </a:p>
        </c:txPr>
        <c:crossAx val="2094734552"/>
        <c:crosses val="autoZero"/>
        <c:crossBetween val="between"/>
        <c:majorUnit val="250"/>
        <c:minorUnit val="12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0852918"/>
          <c:y val="0"/>
          <c:w val="0.87812"/>
          <c:h val="0.28668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800" u="none">
              <a:solidFill>
                <a:srgbClr val="000000"/>
              </a:solidFill>
              <a:latin typeface="Cambria"/>
            </a:defRPr>
          </a:pPr>
        </a:p>
      </c:txPr>
    </c:legend>
    <c:plotVisOnly val="1"/>
    <c:dispBlanksAs val="gap"/>
  </c:chart>
  <c:spPr>
    <a:noFill/>
    <a:ln w="12700" cap="flat">
      <a:solidFill>
        <a:srgbClr val="888888"/>
      </a:solidFill>
      <a:prstDash val="solid"/>
      <a:round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</Relationships>
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</Relationships>
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</Relationships>
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6</xdr:col>
      <xdr:colOff>492562</xdr:colOff>
      <xdr:row>20</xdr:row>
      <xdr:rowOff>13176</xdr:rowOff>
    </xdr:from>
    <xdr:to>
      <xdr:col>15</xdr:col>
      <xdr:colOff>100927</xdr:colOff>
      <xdr:row>38</xdr:row>
      <xdr:rowOff>74252</xdr:rowOff>
    </xdr:to>
    <xdr:graphicFrame>
      <xdr:nvGraphicFramePr>
        <xdr:cNvPr id="2" name="Chart 2"/>
        <xdr:cNvGraphicFramePr/>
      </xdr:nvGraphicFramePr>
      <xdr:xfrm>
        <a:off x="5521762" y="4145121"/>
        <a:ext cx="6669566" cy="3972677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10</xdr:col>
      <xdr:colOff>37896</xdr:colOff>
      <xdr:row>21</xdr:row>
      <xdr:rowOff>55925</xdr:rowOff>
    </xdr:from>
    <xdr:to>
      <xdr:col>10</xdr:col>
      <xdr:colOff>37896</xdr:colOff>
      <xdr:row>37</xdr:row>
      <xdr:rowOff>75519</xdr:rowOff>
    </xdr:to>
    <xdr:sp>
      <xdr:nvSpPr>
        <xdr:cNvPr id="3" name="Shape 3"/>
        <xdr:cNvSpPr/>
      </xdr:nvSpPr>
      <xdr:spPr>
        <a:xfrm flipV="1">
          <a:off x="8369096" y="4378370"/>
          <a:ext cx="1" cy="3086645"/>
        </a:xfrm>
        <a:prstGeom prst="line">
          <a:avLst/>
        </a:prstGeom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</xdr:spPr>
      <xdr:txBody>
        <a:bodyPr/>
        <a:lstStyle/>
        <a:p>
          <a:pPr/>
        </a:p>
      </xdr:txBody>
    </xdr:sp>
    <xdr:clientData/>
  </xdr:twoCellAnchor>
  <xdr:twoCellAnchor>
    <xdr:from>
      <xdr:col>7</xdr:col>
      <xdr:colOff>685467</xdr:colOff>
      <xdr:row>26</xdr:row>
      <xdr:rowOff>100171</xdr:rowOff>
    </xdr:from>
    <xdr:to>
      <xdr:col>9</xdr:col>
      <xdr:colOff>124459</xdr:colOff>
      <xdr:row>29</xdr:row>
      <xdr:rowOff>142081</xdr:rowOff>
    </xdr:to>
    <xdr:sp>
      <xdr:nvSpPr>
        <xdr:cNvPr id="4" name="Shape 4"/>
        <xdr:cNvSpPr txBox="1"/>
      </xdr:nvSpPr>
      <xdr:spPr>
        <a:xfrm>
          <a:off x="6540167" y="5375116"/>
          <a:ext cx="1089993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wavefront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  <xdr:twoCellAnchor>
    <xdr:from>
      <xdr:col>11</xdr:col>
      <xdr:colOff>248101</xdr:colOff>
      <xdr:row>26</xdr:row>
      <xdr:rowOff>73342</xdr:rowOff>
    </xdr:from>
    <xdr:to>
      <xdr:col>12</xdr:col>
      <xdr:colOff>198938</xdr:colOff>
      <xdr:row>29</xdr:row>
      <xdr:rowOff>115252</xdr:rowOff>
    </xdr:to>
    <xdr:sp>
      <xdr:nvSpPr>
        <xdr:cNvPr id="5" name="Shape 5"/>
        <xdr:cNvSpPr txBox="1"/>
      </xdr:nvSpPr>
      <xdr:spPr>
        <a:xfrm>
          <a:off x="9404801" y="5348287"/>
          <a:ext cx="776338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bubble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  <xdr:twoCellAnchor>
    <xdr:from>
      <xdr:col>9</xdr:col>
      <xdr:colOff>478825</xdr:colOff>
      <xdr:row>25</xdr:row>
      <xdr:rowOff>23971</xdr:rowOff>
    </xdr:from>
    <xdr:to>
      <xdr:col>10</xdr:col>
      <xdr:colOff>397068</xdr:colOff>
      <xdr:row>28</xdr:row>
      <xdr:rowOff>65881</xdr:rowOff>
    </xdr:to>
    <xdr:sp>
      <xdr:nvSpPr>
        <xdr:cNvPr id="6" name="Shape 6"/>
        <xdr:cNvSpPr txBox="1"/>
      </xdr:nvSpPr>
      <xdr:spPr>
        <a:xfrm>
          <a:off x="7984525" y="5108416"/>
          <a:ext cx="743744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delay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6</xdr:col>
      <xdr:colOff>492562</xdr:colOff>
      <xdr:row>20</xdr:row>
      <xdr:rowOff>13176</xdr:rowOff>
    </xdr:from>
    <xdr:to>
      <xdr:col>15</xdr:col>
      <xdr:colOff>100927</xdr:colOff>
      <xdr:row>38</xdr:row>
      <xdr:rowOff>74252</xdr:rowOff>
    </xdr:to>
    <xdr:graphicFrame>
      <xdr:nvGraphicFramePr>
        <xdr:cNvPr id="8" name="Chart 8"/>
        <xdr:cNvGraphicFramePr/>
      </xdr:nvGraphicFramePr>
      <xdr:xfrm>
        <a:off x="5521762" y="4145121"/>
        <a:ext cx="6669566" cy="3972677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10</xdr:col>
      <xdr:colOff>25197</xdr:colOff>
      <xdr:row>21</xdr:row>
      <xdr:rowOff>47875</xdr:rowOff>
    </xdr:from>
    <xdr:to>
      <xdr:col>10</xdr:col>
      <xdr:colOff>25197</xdr:colOff>
      <xdr:row>36</xdr:row>
      <xdr:rowOff>257968</xdr:rowOff>
    </xdr:to>
    <xdr:sp>
      <xdr:nvSpPr>
        <xdr:cNvPr id="9" name="Shape 9"/>
        <xdr:cNvSpPr/>
      </xdr:nvSpPr>
      <xdr:spPr>
        <a:xfrm flipV="1">
          <a:off x="8356397" y="4370320"/>
          <a:ext cx="1" cy="3086644"/>
        </a:xfrm>
        <a:prstGeom prst="line">
          <a:avLst/>
        </a:prstGeom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</xdr:spPr>
      <xdr:txBody>
        <a:bodyPr/>
        <a:lstStyle/>
        <a:p>
          <a:pPr/>
        </a:p>
      </xdr:txBody>
    </xdr:sp>
    <xdr:clientData/>
  </xdr:twoCellAnchor>
  <xdr:twoCellAnchor>
    <xdr:from>
      <xdr:col>7</xdr:col>
      <xdr:colOff>685467</xdr:colOff>
      <xdr:row>26</xdr:row>
      <xdr:rowOff>100171</xdr:rowOff>
    </xdr:from>
    <xdr:to>
      <xdr:col>9</xdr:col>
      <xdr:colOff>124459</xdr:colOff>
      <xdr:row>29</xdr:row>
      <xdr:rowOff>142081</xdr:rowOff>
    </xdr:to>
    <xdr:sp>
      <xdr:nvSpPr>
        <xdr:cNvPr id="10" name="Shape 10"/>
        <xdr:cNvSpPr txBox="1"/>
      </xdr:nvSpPr>
      <xdr:spPr>
        <a:xfrm>
          <a:off x="6540167" y="5375116"/>
          <a:ext cx="1089993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wavefront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  <xdr:twoCellAnchor>
    <xdr:from>
      <xdr:col>11</xdr:col>
      <xdr:colOff>248101</xdr:colOff>
      <xdr:row>26</xdr:row>
      <xdr:rowOff>73342</xdr:rowOff>
    </xdr:from>
    <xdr:to>
      <xdr:col>12</xdr:col>
      <xdr:colOff>198938</xdr:colOff>
      <xdr:row>29</xdr:row>
      <xdr:rowOff>115252</xdr:rowOff>
    </xdr:to>
    <xdr:sp>
      <xdr:nvSpPr>
        <xdr:cNvPr id="11" name="Shape 11"/>
        <xdr:cNvSpPr txBox="1"/>
      </xdr:nvSpPr>
      <xdr:spPr>
        <a:xfrm>
          <a:off x="9404801" y="5348287"/>
          <a:ext cx="776338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bubble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  <xdr:twoCellAnchor>
    <xdr:from>
      <xdr:col>12</xdr:col>
      <xdr:colOff>704884</xdr:colOff>
      <xdr:row>33</xdr:row>
      <xdr:rowOff>30321</xdr:rowOff>
    </xdr:from>
    <xdr:to>
      <xdr:col>13</xdr:col>
      <xdr:colOff>458028</xdr:colOff>
      <xdr:row>36</xdr:row>
      <xdr:rowOff>53181</xdr:rowOff>
    </xdr:to>
    <xdr:sp>
      <xdr:nvSpPr>
        <xdr:cNvPr id="12" name="Shape 12"/>
        <xdr:cNvSpPr txBox="1"/>
      </xdr:nvSpPr>
      <xdr:spPr>
        <a:xfrm>
          <a:off x="10687084" y="6638766"/>
          <a:ext cx="743745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delay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</xdr:wsDr>
</file>

<file path=xl/drawings/drawing3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6</xdr:col>
      <xdr:colOff>568762</xdr:colOff>
      <xdr:row>19</xdr:row>
      <xdr:rowOff>76676</xdr:rowOff>
    </xdr:from>
    <xdr:to>
      <xdr:col>15</xdr:col>
      <xdr:colOff>100927</xdr:colOff>
      <xdr:row>37</xdr:row>
      <xdr:rowOff>137752</xdr:rowOff>
    </xdr:to>
    <xdr:graphicFrame>
      <xdr:nvGraphicFramePr>
        <xdr:cNvPr id="14" name="Chart 14"/>
        <xdr:cNvGraphicFramePr/>
      </xdr:nvGraphicFramePr>
      <xdr:xfrm>
        <a:off x="5597962" y="4018121"/>
        <a:ext cx="6593366" cy="3972677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8</xdr:col>
      <xdr:colOff>299448</xdr:colOff>
      <xdr:row>20</xdr:row>
      <xdr:rowOff>140176</xdr:rowOff>
    </xdr:from>
    <xdr:to>
      <xdr:col>8</xdr:col>
      <xdr:colOff>299448</xdr:colOff>
      <xdr:row>35</xdr:row>
      <xdr:rowOff>419576</xdr:rowOff>
    </xdr:to>
    <xdr:sp>
      <xdr:nvSpPr>
        <xdr:cNvPr id="15" name="Shape 15"/>
        <xdr:cNvSpPr/>
      </xdr:nvSpPr>
      <xdr:spPr>
        <a:xfrm flipV="1">
          <a:off x="6979648" y="4272121"/>
          <a:ext cx="1" cy="3155951"/>
        </a:xfrm>
        <a:prstGeom prst="line">
          <a:avLst/>
        </a:prstGeom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</xdr:spPr>
      <xdr:txBody>
        <a:bodyPr/>
        <a:lstStyle/>
        <a:p>
          <a:pPr/>
        </a:p>
      </xdr:txBody>
    </xdr:sp>
    <xdr:clientData/>
  </xdr:twoCellAnchor>
  <xdr:twoCellAnchor>
    <xdr:from>
      <xdr:col>7</xdr:col>
      <xdr:colOff>541852</xdr:colOff>
      <xdr:row>25</xdr:row>
      <xdr:rowOff>87471</xdr:rowOff>
    </xdr:from>
    <xdr:to>
      <xdr:col>8</xdr:col>
      <xdr:colOff>806344</xdr:colOff>
      <xdr:row>28</xdr:row>
      <xdr:rowOff>129381</xdr:rowOff>
    </xdr:to>
    <xdr:sp>
      <xdr:nvSpPr>
        <xdr:cNvPr id="16" name="Shape 16"/>
        <xdr:cNvSpPr txBox="1"/>
      </xdr:nvSpPr>
      <xdr:spPr>
        <a:xfrm>
          <a:off x="6396552" y="5171916"/>
          <a:ext cx="1089993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wavefront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  <xdr:twoCellAnchor>
    <xdr:from>
      <xdr:col>11</xdr:col>
      <xdr:colOff>268421</xdr:colOff>
      <xdr:row>26</xdr:row>
      <xdr:rowOff>35242</xdr:rowOff>
    </xdr:from>
    <xdr:to>
      <xdr:col>12</xdr:col>
      <xdr:colOff>219258</xdr:colOff>
      <xdr:row>29</xdr:row>
      <xdr:rowOff>77152</xdr:rowOff>
    </xdr:to>
    <xdr:sp>
      <xdr:nvSpPr>
        <xdr:cNvPr id="17" name="Shape 17"/>
        <xdr:cNvSpPr txBox="1"/>
      </xdr:nvSpPr>
      <xdr:spPr>
        <a:xfrm>
          <a:off x="9425121" y="5310187"/>
          <a:ext cx="776338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bubble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  <xdr:twoCellAnchor>
    <xdr:from>
      <xdr:col>9</xdr:col>
      <xdr:colOff>605895</xdr:colOff>
      <xdr:row>22</xdr:row>
      <xdr:rowOff>100171</xdr:rowOff>
    </xdr:from>
    <xdr:to>
      <xdr:col>10</xdr:col>
      <xdr:colOff>524139</xdr:colOff>
      <xdr:row>25</xdr:row>
      <xdr:rowOff>142081</xdr:rowOff>
    </xdr:to>
    <xdr:sp>
      <xdr:nvSpPr>
        <xdr:cNvPr id="18" name="Shape 18"/>
        <xdr:cNvSpPr txBox="1"/>
      </xdr:nvSpPr>
      <xdr:spPr>
        <a:xfrm>
          <a:off x="8111595" y="4613116"/>
          <a:ext cx="743745" cy="61341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0" tIns="0" rIns="0" bIns="0" numCol="1" anchor="t">
          <a:spAutoFit/>
        </a:bodyPr>
        <a:lstStyle/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delay</a:t>
          </a:r>
          <a:endParaRPr b="0" baseline="0" cap="none" i="0" spc="0" strike="noStrike" sz="1800" u="none">
            <a:solidFill>
              <a:srgbClr val="000000"/>
            </a:solidFill>
            <a:uFillTx/>
            <a:latin typeface="Cambria"/>
            <a:ea typeface="Cambria"/>
            <a:cs typeface="Cambria"/>
            <a:sym typeface="Cambria"/>
          </a:endParaRPr>
        </a:p>
        <a:p>
          <a:pPr marL="0" marR="0" indent="0" algn="l" defTabSz="9144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defRPr>
          </a:pPr>
          <a:r>
            <a:rPr b="0" baseline="0" cap="none" i="0" spc="0" strike="noStrike" sz="1800" u="none">
              <a:solidFill>
                <a:srgbClr val="000000"/>
              </a:solidFill>
              <a:uFillTx/>
              <a:latin typeface="Cambria"/>
              <a:ea typeface="Cambria"/>
              <a:cs typeface="Cambria"/>
              <a:sym typeface="Cambria"/>
            </a:rPr>
            <a:t>limited</a:t>
          </a:r>
        </a:p>
      </xdr:txBody>
    </xdr:sp>
    <xdr:clientData/>
  </xdr:twoCellAnchor>
</xdr:wsDr>
</file>

<file path=xl/drawings/drawing4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5</xdr:col>
      <xdr:colOff>692150</xdr:colOff>
      <xdr:row>6</xdr:row>
      <xdr:rowOff>127476</xdr:rowOff>
    </xdr:from>
    <xdr:to>
      <xdr:col>11</xdr:col>
      <xdr:colOff>819150</xdr:colOff>
      <xdr:row>27</xdr:row>
      <xdr:rowOff>127476</xdr:rowOff>
    </xdr:to>
    <xdr:graphicFrame>
      <xdr:nvGraphicFramePr>
        <xdr:cNvPr id="20" name="Chart 20"/>
        <xdr:cNvGraphicFramePr/>
      </xdr:nvGraphicFramePr>
      <xdr:xfrm>
        <a:off x="4895850" y="1592421"/>
        <a:ext cx="5080000" cy="40767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5</xdr:col>
      <xdr:colOff>590971</xdr:colOff>
      <xdr:row>5</xdr:row>
      <xdr:rowOff>127476</xdr:rowOff>
    </xdr:from>
    <xdr:to>
      <xdr:col>12</xdr:col>
      <xdr:colOff>19050</xdr:colOff>
      <xdr:row>26</xdr:row>
      <xdr:rowOff>127476</xdr:rowOff>
    </xdr:to>
    <xdr:graphicFrame>
      <xdr:nvGraphicFramePr>
        <xdr:cNvPr id="22" name="Chart 22"/>
        <xdr:cNvGraphicFramePr/>
      </xdr:nvGraphicFramePr>
      <xdr:xfrm>
        <a:off x="4794671" y="1401921"/>
        <a:ext cx="5206579" cy="40767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P39"/>
  <sheetViews>
    <sheetView workbookViewId="0" showGridLines="0" defaultGridColor="1"/>
  </sheetViews>
  <sheetFormatPr defaultColWidth="10.8333" defaultRowHeight="13" customHeight="1" outlineLevelRow="0" outlineLevelCol="0"/>
  <cols>
    <col min="1" max="3" width="10.8516" style="1" customWidth="1"/>
    <col min="4" max="4" width="11.75" style="1" customWidth="1"/>
    <col min="5" max="12" width="10.8516" style="1" customWidth="1"/>
    <col min="13" max="13" width="13" style="1" customWidth="1"/>
    <col min="14" max="15" width="7.39844" style="1" customWidth="1"/>
    <col min="16" max="16" width="9" style="1" customWidth="1"/>
    <col min="17" max="16384" width="10.8516" style="1" customWidth="1"/>
  </cols>
  <sheetData>
    <row r="1" ht="8.5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8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57.85" customHeight="1">
      <c r="A4" t="s" s="4">
        <v>1</v>
      </c>
      <c r="B4" t="s" s="4">
        <v>2</v>
      </c>
      <c r="C4" t="s" s="4">
        <v>3</v>
      </c>
      <c r="D4" t="s" s="4">
        <v>4</v>
      </c>
      <c r="E4" s="3"/>
      <c r="F4" t="s" s="5">
        <v>5</v>
      </c>
      <c r="G4" t="s" s="5">
        <v>6</v>
      </c>
      <c r="H4" t="s" s="5">
        <v>7</v>
      </c>
      <c r="I4" t="s" s="5">
        <v>8</v>
      </c>
      <c r="J4" t="s" s="5">
        <v>9</v>
      </c>
      <c r="K4" t="s" s="5">
        <v>10</v>
      </c>
      <c r="L4" t="s" s="5">
        <v>11</v>
      </c>
      <c r="M4" t="s" s="4">
        <v>12</v>
      </c>
      <c r="N4" t="s" s="6">
        <v>13</v>
      </c>
      <c r="O4" t="s" s="6">
        <v>14</v>
      </c>
      <c r="P4" t="s" s="6">
        <v>15</v>
      </c>
    </row>
    <row r="5" ht="15" customHeight="1">
      <c r="A5" s="7">
        <v>1</v>
      </c>
      <c r="B5" s="7">
        <v>300</v>
      </c>
      <c r="C5" s="7">
        <v>300</v>
      </c>
      <c r="D5" s="7">
        <f>SUM(B5:C5)</f>
        <v>600</v>
      </c>
      <c r="E5" s="3"/>
      <c r="F5" s="7">
        <v>2</v>
      </c>
      <c r="G5" s="7">
        <f>$A$37-F5</f>
        <v>30</v>
      </c>
      <c r="H5" s="8">
        <f>F5*$D$37/1000</f>
        <v>1.2</v>
      </c>
      <c r="I5" s="8">
        <f>SUM($B$5:$B$36)/1000</f>
        <v>9.6</v>
      </c>
      <c r="J5" s="9">
        <f>G5*$D$37/1000</f>
        <v>18</v>
      </c>
      <c r="K5" s="8">
        <f>SUM($C$5:$C$36)/1000</f>
        <v>9.6</v>
      </c>
      <c r="L5" s="10">
        <f>IF(H5&lt;I5,F5/I5/2*10,IF(J5&lt;K5,G5/K5/2*10,1000/$D$37/2*10))</f>
        <v>1.04166666666667</v>
      </c>
      <c r="M5" t="s" s="11">
        <f>IF(H5&lt;I5,"wave limited",IF(J5&lt;K5,"bubble limited",IF(H5=I5,"perfect balance",IF(J5=K5,"perfect balance","delay limited"))))</f>
        <v>16</v>
      </c>
      <c r="N5" s="10">
        <f>H5/I5</f>
        <v>0.125</v>
      </c>
      <c r="O5" s="10">
        <f>J5/K5</f>
        <v>1.875</v>
      </c>
      <c r="P5" s="10">
        <v>1</v>
      </c>
    </row>
    <row r="6" ht="15" customHeight="1">
      <c r="A6" s="7">
        <v>2</v>
      </c>
      <c r="B6" s="7">
        <v>300</v>
      </c>
      <c r="C6" s="7">
        <v>300</v>
      </c>
      <c r="D6" s="7">
        <f>SUM(B6:C6)</f>
        <v>600</v>
      </c>
      <c r="E6" s="3"/>
      <c r="F6" s="7">
        <v>4</v>
      </c>
      <c r="G6" s="7">
        <f>$A$37-F6</f>
        <v>28</v>
      </c>
      <c r="H6" s="8">
        <f>F6*$D$37/1000</f>
        <v>2.4</v>
      </c>
      <c r="I6" s="8">
        <f>SUM($B$5:$B$36)/1000</f>
        <v>9.6</v>
      </c>
      <c r="J6" s="8">
        <f>G6*$D$37/1000</f>
        <v>16.8</v>
      </c>
      <c r="K6" s="8">
        <f>SUM($C$5:$C$36)/1000</f>
        <v>9.6</v>
      </c>
      <c r="L6" s="10">
        <f>IF(H6&lt;I6,F6/I6/2*10,IF(J6&lt;K6,G6/K6/2*10,1000/$D$37/2*10))</f>
        <v>2.08333333333333</v>
      </c>
      <c r="M6" t="s" s="11">
        <f>IF(H6&lt;I6,"wave limited",IF(J6&lt;K6,"bubble limited",IF(H6=I6,"perfect balance",IF(J6=K6,"perfect balance","delay limited"))))</f>
        <v>16</v>
      </c>
      <c r="N6" s="10">
        <f>H6/I6</f>
        <v>0.25</v>
      </c>
      <c r="O6" s="10">
        <f>J6/K6</f>
        <v>1.75</v>
      </c>
      <c r="P6" s="10">
        <v>1</v>
      </c>
    </row>
    <row r="7" ht="15" customHeight="1">
      <c r="A7" s="7">
        <v>3</v>
      </c>
      <c r="B7" s="7">
        <v>300</v>
      </c>
      <c r="C7" s="7">
        <v>300</v>
      </c>
      <c r="D7" s="7">
        <f>SUM(B7:C7)</f>
        <v>600</v>
      </c>
      <c r="E7" s="3"/>
      <c r="F7" s="7">
        <v>6</v>
      </c>
      <c r="G7" s="7">
        <f>$A$37-F7</f>
        <v>26</v>
      </c>
      <c r="H7" s="8">
        <f>F7*$D$37/1000</f>
        <v>3.6</v>
      </c>
      <c r="I7" s="8">
        <f>SUM($B$5:$B$36)/1000</f>
        <v>9.6</v>
      </c>
      <c r="J7" s="8">
        <f>G7*$D$37/1000</f>
        <v>15.6</v>
      </c>
      <c r="K7" s="8">
        <f>SUM($C$5:$C$36)/1000</f>
        <v>9.6</v>
      </c>
      <c r="L7" s="10">
        <f>IF(H7&lt;I7,F7/I7/2*10,IF(J7&lt;K7,G7/K7/2*10,1000/$D$37/2*10))</f>
        <v>3.125</v>
      </c>
      <c r="M7" t="s" s="11">
        <f>IF(H7&lt;I7,"wave limited",IF(J7&lt;K7,"bubble limited",IF(H7=I7,"perfect balance",IF(J7=K7,"perfect balance","delay limited"))))</f>
        <v>16</v>
      </c>
      <c r="N7" s="10">
        <f>H7/I7</f>
        <v>0.375</v>
      </c>
      <c r="O7" s="10">
        <f>J7/K7</f>
        <v>1.625</v>
      </c>
      <c r="P7" s="10">
        <v>1</v>
      </c>
    </row>
    <row r="8" ht="15" customHeight="1">
      <c r="A8" s="7">
        <v>4</v>
      </c>
      <c r="B8" s="7">
        <v>300</v>
      </c>
      <c r="C8" s="7">
        <v>300</v>
      </c>
      <c r="D8" s="7">
        <f>SUM(B8:C8)</f>
        <v>600</v>
      </c>
      <c r="E8" s="3"/>
      <c r="F8" s="7">
        <v>8</v>
      </c>
      <c r="G8" s="7">
        <f>$A$37-F8</f>
        <v>24</v>
      </c>
      <c r="H8" s="8">
        <f>F8*$D$37/1000</f>
        <v>4.8</v>
      </c>
      <c r="I8" s="8">
        <f>SUM($B$5:$B$36)/1000</f>
        <v>9.6</v>
      </c>
      <c r="J8" s="8">
        <f>G8*$D$37/1000</f>
        <v>14.4</v>
      </c>
      <c r="K8" s="8">
        <f>SUM($C$5:$C$36)/1000</f>
        <v>9.6</v>
      </c>
      <c r="L8" s="10">
        <f>IF(H8&lt;I8,F8/I8/2*10,IF(J8&lt;K8,G8/K8/2*10,1000/$D$37/2*10))</f>
        <v>4.16666666666667</v>
      </c>
      <c r="M8" t="s" s="11">
        <f>IF(H8&lt;I8,"wave limited",IF(J8&lt;K8,"bubble limited",IF(H8=I8,"perfect balance",IF(J8=K8,"perfect balance","delay limited"))))</f>
        <v>16</v>
      </c>
      <c r="N8" s="10">
        <f>H8/I8</f>
        <v>0.5</v>
      </c>
      <c r="O8" s="10">
        <f>J8/K8</f>
        <v>1.5</v>
      </c>
      <c r="P8" s="10">
        <v>1</v>
      </c>
    </row>
    <row r="9" ht="15" customHeight="1">
      <c r="A9" s="7">
        <v>5</v>
      </c>
      <c r="B9" s="7">
        <v>300</v>
      </c>
      <c r="C9" s="7">
        <v>300</v>
      </c>
      <c r="D9" s="7">
        <f>SUM(B9:C9)</f>
        <v>600</v>
      </c>
      <c r="E9" s="3"/>
      <c r="F9" s="7">
        <v>10</v>
      </c>
      <c r="G9" s="7">
        <f>$A$37-F9</f>
        <v>22</v>
      </c>
      <c r="H9" s="9">
        <f>F9*$D$37/1000</f>
        <v>6</v>
      </c>
      <c r="I9" s="8">
        <f>SUM($B$5:$B$36)/1000</f>
        <v>9.6</v>
      </c>
      <c r="J9" s="8">
        <f>G9*$D$37/1000</f>
        <v>13.2</v>
      </c>
      <c r="K9" s="8">
        <f>SUM($C$5:$C$36)/1000</f>
        <v>9.6</v>
      </c>
      <c r="L9" s="10">
        <f>IF(H9&lt;I9,F9/I9/2*10,IF(J9&lt;K9,G9/K9/2*10,1000/$D$37/2*10))</f>
        <v>5.20833333333333</v>
      </c>
      <c r="M9" t="s" s="11">
        <f>IF(H9&lt;I9,"wave limited",IF(J9&lt;K9,"bubble limited",IF(H9=I9,"perfect balance",IF(J9=K9,"perfect balance","delay limited"))))</f>
        <v>16</v>
      </c>
      <c r="N9" s="10">
        <f>H9/I9</f>
        <v>0.625</v>
      </c>
      <c r="O9" s="10">
        <f>J9/K9</f>
        <v>1.375</v>
      </c>
      <c r="P9" s="10">
        <v>1</v>
      </c>
    </row>
    <row r="10" ht="15" customHeight="1">
      <c r="A10" s="7">
        <v>6</v>
      </c>
      <c r="B10" s="7">
        <v>300</v>
      </c>
      <c r="C10" s="7">
        <v>300</v>
      </c>
      <c r="D10" s="7">
        <f>SUM(B10:C10)</f>
        <v>600</v>
      </c>
      <c r="E10" s="3"/>
      <c r="F10" s="7">
        <v>12</v>
      </c>
      <c r="G10" s="7">
        <f>$A$37-F10</f>
        <v>20</v>
      </c>
      <c r="H10" s="8">
        <f>F10*$D$37/1000</f>
        <v>7.2</v>
      </c>
      <c r="I10" s="8">
        <f>SUM($B$5:$B$36)/1000</f>
        <v>9.6</v>
      </c>
      <c r="J10" s="9">
        <f>G10*$D$37/1000</f>
        <v>12</v>
      </c>
      <c r="K10" s="8">
        <f>SUM($C$5:$C$36)/1000</f>
        <v>9.6</v>
      </c>
      <c r="L10" s="10">
        <f>IF(H10&lt;I10,F10/I10/2*10,IF(J10&lt;K10,G10/K10/2*10,1000/$D$37/2*10))</f>
        <v>6.25</v>
      </c>
      <c r="M10" t="s" s="11">
        <f>IF(H10&lt;I10,"wave limited",IF(J10&lt;K10,"bubble limited",IF(H10=I10,"perfect balance",IF(J10=K10,"perfect balance","delay limited"))))</f>
        <v>16</v>
      </c>
      <c r="N10" s="10">
        <f>H10/I10</f>
        <v>0.75</v>
      </c>
      <c r="O10" s="10">
        <f>J10/K10</f>
        <v>1.25</v>
      </c>
      <c r="P10" s="10">
        <v>1</v>
      </c>
    </row>
    <row r="11" ht="15" customHeight="1">
      <c r="A11" s="7">
        <v>7</v>
      </c>
      <c r="B11" s="7">
        <v>300</v>
      </c>
      <c r="C11" s="7">
        <v>300</v>
      </c>
      <c r="D11" s="7">
        <f>SUM(B11:C11)</f>
        <v>600</v>
      </c>
      <c r="E11" s="3"/>
      <c r="F11" s="7">
        <v>14</v>
      </c>
      <c r="G11" s="7">
        <f>$A$37-F11</f>
        <v>18</v>
      </c>
      <c r="H11" s="8">
        <f>F11*$D$37/1000</f>
        <v>8.4</v>
      </c>
      <c r="I11" s="8">
        <f>SUM($B$5:$B$36)/1000</f>
        <v>9.6</v>
      </c>
      <c r="J11" s="8">
        <f>G11*$D$37/1000</f>
        <v>10.8</v>
      </c>
      <c r="K11" s="8">
        <f>SUM($C$5:$C$36)/1000</f>
        <v>9.6</v>
      </c>
      <c r="L11" s="10">
        <f>IF(H11&lt;I11,F11/I11/2*10,IF(J11&lt;K11,G11/K11/2*10,1000/$D$37/2*10))</f>
        <v>7.29166666666667</v>
      </c>
      <c r="M11" t="s" s="11">
        <f>IF(H11&lt;I11,"wave limited",IF(J11&lt;K11,"bubble limited",IF(H11=I11,"perfect balance",IF(J11=K11,"perfect balance","delay limited"))))</f>
        <v>16</v>
      </c>
      <c r="N11" s="10">
        <f>H11/I11</f>
        <v>0.875</v>
      </c>
      <c r="O11" s="10">
        <f>J11/K11</f>
        <v>1.125</v>
      </c>
      <c r="P11" s="10">
        <v>1</v>
      </c>
    </row>
    <row r="12" ht="15" customHeight="1">
      <c r="A12" s="7">
        <v>8</v>
      </c>
      <c r="B12" s="7">
        <v>300</v>
      </c>
      <c r="C12" s="7">
        <v>300</v>
      </c>
      <c r="D12" s="7">
        <f>SUM(B12:C12)</f>
        <v>600</v>
      </c>
      <c r="E12" s="3"/>
      <c r="F12" s="7">
        <v>16</v>
      </c>
      <c r="G12" s="7">
        <f>$A$37-F12</f>
        <v>16</v>
      </c>
      <c r="H12" s="8">
        <f>F12*$D$37/1000</f>
        <v>9.6</v>
      </c>
      <c r="I12" s="8">
        <f>SUM($B$5:$B$36)/1000</f>
        <v>9.6</v>
      </c>
      <c r="J12" s="8">
        <f>G12*$D$37/1000</f>
        <v>9.6</v>
      </c>
      <c r="K12" s="8">
        <f>SUM($C$5:$C$36)/1000</f>
        <v>9.6</v>
      </c>
      <c r="L12" s="10">
        <f>IF(H12&lt;I12,F12/I12/2*10,IF(J12&lt;K12,G12/K12/2*10,1000/$D$37/2*10))</f>
        <v>8.33333333333333</v>
      </c>
      <c r="M12" t="s" s="11">
        <f>IF(H12&lt;I12,"wave limited",IF(J12&lt;K12,"bubble limited",IF(H12=I12,"perfect balance",IF(J12=K12,"perfect balance","delay limited"))))</f>
        <v>17</v>
      </c>
      <c r="N12" s="10">
        <f>H12/I12</f>
        <v>1</v>
      </c>
      <c r="O12" s="10">
        <f>J12/K12</f>
        <v>1</v>
      </c>
      <c r="P12" s="10">
        <v>1</v>
      </c>
    </row>
    <row r="13" ht="15" customHeight="1">
      <c r="A13" s="7">
        <v>9</v>
      </c>
      <c r="B13" s="7">
        <v>300</v>
      </c>
      <c r="C13" s="7">
        <v>300</v>
      </c>
      <c r="D13" s="7">
        <f>SUM(B13:C13)</f>
        <v>600</v>
      </c>
      <c r="E13" s="3"/>
      <c r="F13" s="7">
        <v>18</v>
      </c>
      <c r="G13" s="7">
        <f>$A$37-F13</f>
        <v>14</v>
      </c>
      <c r="H13" s="8">
        <f>F13*$D$37/1000</f>
        <v>10.8</v>
      </c>
      <c r="I13" s="8">
        <f>SUM($B$5:$B$36)/1000</f>
        <v>9.6</v>
      </c>
      <c r="J13" s="8">
        <f>G13*$D$37/1000</f>
        <v>8.4</v>
      </c>
      <c r="K13" s="8">
        <f>SUM($C$5:$C$36)/1000</f>
        <v>9.6</v>
      </c>
      <c r="L13" s="10">
        <f>IF(H13&lt;I13,F13/I13/2*10,IF(J13&lt;K13,G13/K13/2*10,1000/$D$37/2*10))</f>
        <v>7.29166666666667</v>
      </c>
      <c r="M13" t="s" s="11">
        <f>IF(H13&lt;I13,"wave limited",IF(J13&lt;K13,"bubble limited",IF(H13=I13,"perfect balance",IF(J13=K13,"perfect balance","delay limited"))))</f>
        <v>18</v>
      </c>
      <c r="N13" s="10">
        <f>H13/I13</f>
        <v>1.125</v>
      </c>
      <c r="O13" s="10">
        <f>J13/K13</f>
        <v>0.875</v>
      </c>
      <c r="P13" s="10">
        <v>1</v>
      </c>
    </row>
    <row r="14" ht="15" customHeight="1">
      <c r="A14" s="7">
        <v>10</v>
      </c>
      <c r="B14" s="7">
        <v>300</v>
      </c>
      <c r="C14" s="7">
        <v>300</v>
      </c>
      <c r="D14" s="7">
        <f>SUM(B14:C14)</f>
        <v>600</v>
      </c>
      <c r="E14" s="3"/>
      <c r="F14" s="7">
        <v>20</v>
      </c>
      <c r="G14" s="7">
        <f>$A$37-F14</f>
        <v>12</v>
      </c>
      <c r="H14" s="9">
        <f>F14*$D$37/1000</f>
        <v>12</v>
      </c>
      <c r="I14" s="8">
        <f>SUM($B$5:$B$36)/1000</f>
        <v>9.6</v>
      </c>
      <c r="J14" s="8">
        <f>G14*$D$37/1000</f>
        <v>7.2</v>
      </c>
      <c r="K14" s="8">
        <f>SUM($C$5:$C$36)/1000</f>
        <v>9.6</v>
      </c>
      <c r="L14" s="10">
        <f>IF(H14&lt;I14,F14/I14/2*10,IF(J14&lt;K14,G14/K14/2*10,1000/$D$37/2*10))</f>
        <v>6.25</v>
      </c>
      <c r="M14" t="s" s="11">
        <f>IF(H14&lt;I14,"wave limited",IF(J14&lt;K14,"bubble limited",IF(H14=I14,"perfect balance",IF(J14=K14,"perfect balance","delay limited"))))</f>
        <v>18</v>
      </c>
      <c r="N14" s="10">
        <f>H14/I14</f>
        <v>1.25</v>
      </c>
      <c r="O14" s="10">
        <f>J14/K14</f>
        <v>0.75</v>
      </c>
      <c r="P14" s="10">
        <v>1</v>
      </c>
    </row>
    <row r="15" ht="15" customHeight="1">
      <c r="A15" s="7">
        <v>11</v>
      </c>
      <c r="B15" s="7">
        <v>300</v>
      </c>
      <c r="C15" s="7">
        <v>300</v>
      </c>
      <c r="D15" s="7">
        <f>SUM(B15:C15)</f>
        <v>600</v>
      </c>
      <c r="E15" s="3"/>
      <c r="F15" s="7">
        <v>22</v>
      </c>
      <c r="G15" s="7">
        <f>$A$37-F15</f>
        <v>10</v>
      </c>
      <c r="H15" s="8">
        <f>F15*$D$37/1000</f>
        <v>13.2</v>
      </c>
      <c r="I15" s="8">
        <f>SUM($B$5:$B$36)/1000</f>
        <v>9.6</v>
      </c>
      <c r="J15" s="9">
        <f>G15*$D$37/1000</f>
        <v>6</v>
      </c>
      <c r="K15" s="8">
        <f>SUM($C$5:$C$36)/1000</f>
        <v>9.6</v>
      </c>
      <c r="L15" s="10">
        <f>IF(H15&lt;I15,F15/I15/2*10,IF(J15&lt;K15,G15/K15/2*10,1000/$D$37/2*10))</f>
        <v>5.20833333333333</v>
      </c>
      <c r="M15" t="s" s="11">
        <f>IF(H15&lt;I15,"wave limited",IF(J15&lt;K15,"bubble limited",IF(H15=I15,"perfect balance",IF(J15=K15,"perfect balance","delay limited"))))</f>
        <v>18</v>
      </c>
      <c r="N15" s="10">
        <f>H15/I15</f>
        <v>1.375</v>
      </c>
      <c r="O15" s="10">
        <f>J15/K15</f>
        <v>0.625</v>
      </c>
      <c r="P15" s="10">
        <v>1</v>
      </c>
    </row>
    <row r="16" ht="15" customHeight="1">
      <c r="A16" s="7">
        <v>12</v>
      </c>
      <c r="B16" s="7">
        <v>300</v>
      </c>
      <c r="C16" s="7">
        <v>300</v>
      </c>
      <c r="D16" s="7">
        <f>SUM(B16:C16)</f>
        <v>600</v>
      </c>
      <c r="E16" s="3"/>
      <c r="F16" s="7">
        <v>24</v>
      </c>
      <c r="G16" s="7">
        <f>$A$37-F16</f>
        <v>8</v>
      </c>
      <c r="H16" s="8">
        <f>F16*$D$37/1000</f>
        <v>14.4</v>
      </c>
      <c r="I16" s="8">
        <f>SUM($B$5:$B$36)/1000</f>
        <v>9.6</v>
      </c>
      <c r="J16" s="8">
        <f>G16*$D$37/1000</f>
        <v>4.8</v>
      </c>
      <c r="K16" s="8">
        <f>SUM($C$5:$C$36)/1000</f>
        <v>9.6</v>
      </c>
      <c r="L16" s="10">
        <f>IF(H16&lt;I16,F16/I16/2*10,IF(J16&lt;K16,G16/K16/2*10,1000/$D$37/2*10))</f>
        <v>4.16666666666667</v>
      </c>
      <c r="M16" t="s" s="11">
        <f>IF(H16&lt;I16,"wave limited",IF(J16&lt;K16,"bubble limited",IF(H16=I16,"perfect balance",IF(J16=K16,"perfect balance","delay limited"))))</f>
        <v>18</v>
      </c>
      <c r="N16" s="10">
        <f>H16/I16</f>
        <v>1.5</v>
      </c>
      <c r="O16" s="10">
        <f>J16/K16</f>
        <v>0.5</v>
      </c>
      <c r="P16" s="10">
        <v>1</v>
      </c>
    </row>
    <row r="17" ht="15" customHeight="1">
      <c r="A17" s="7">
        <v>13</v>
      </c>
      <c r="B17" s="7">
        <v>300</v>
      </c>
      <c r="C17" s="7">
        <v>300</v>
      </c>
      <c r="D17" s="7">
        <f>SUM(B17:C17)</f>
        <v>600</v>
      </c>
      <c r="E17" s="3"/>
      <c r="F17" s="7">
        <v>26</v>
      </c>
      <c r="G17" s="7">
        <f>$A$37-F17</f>
        <v>6</v>
      </c>
      <c r="H17" s="8">
        <f>F17*$D$37/1000</f>
        <v>15.6</v>
      </c>
      <c r="I17" s="8">
        <f>SUM($B$5:$B$36)/1000</f>
        <v>9.6</v>
      </c>
      <c r="J17" s="8">
        <f>G17*$D$37/1000</f>
        <v>3.6</v>
      </c>
      <c r="K17" s="8">
        <f>SUM($C$5:$C$36)/1000</f>
        <v>9.6</v>
      </c>
      <c r="L17" s="10">
        <f>IF(H17&lt;I17,F17/I17/2*10,IF(J17&lt;K17,G17/K17/2*10,1000/$D$37/2*10))</f>
        <v>3.125</v>
      </c>
      <c r="M17" t="s" s="11">
        <f>IF(H17&lt;I17,"wave limited",IF(J17&lt;K17,"bubble limited",IF(H17=I17,"perfect balance",IF(J17=K17,"perfect balance","delay limited"))))</f>
        <v>18</v>
      </c>
      <c r="N17" s="10">
        <f>H17/I17</f>
        <v>1.625</v>
      </c>
      <c r="O17" s="10">
        <f>J17/K17</f>
        <v>0.375</v>
      </c>
      <c r="P17" s="10">
        <v>1</v>
      </c>
    </row>
    <row r="18" ht="15" customHeight="1">
      <c r="A18" s="7">
        <v>14</v>
      </c>
      <c r="B18" s="7">
        <v>300</v>
      </c>
      <c r="C18" s="7">
        <v>300</v>
      </c>
      <c r="D18" s="7">
        <f>SUM(B18:C18)</f>
        <v>600</v>
      </c>
      <c r="E18" s="3"/>
      <c r="F18" s="7">
        <v>28</v>
      </c>
      <c r="G18" s="7">
        <f>$A$37-F18</f>
        <v>4</v>
      </c>
      <c r="H18" s="8">
        <f>F18*$D$37/1000</f>
        <v>16.8</v>
      </c>
      <c r="I18" s="8">
        <f>SUM($B$5:$B$36)/1000</f>
        <v>9.6</v>
      </c>
      <c r="J18" s="8">
        <f>G18*$D$37/1000</f>
        <v>2.4</v>
      </c>
      <c r="K18" s="8">
        <f>SUM($C$5:$C$36)/1000</f>
        <v>9.6</v>
      </c>
      <c r="L18" s="10">
        <f>IF(H18&lt;I18,F18/I18/2*10,IF(J18&lt;K18,G18/K18/2*10,1000/$D$37/2*10))</f>
        <v>2.08333333333333</v>
      </c>
      <c r="M18" t="s" s="11">
        <f>IF(H18&lt;I18,"wave limited",IF(J18&lt;K18,"bubble limited",IF(H18=I18,"perfect balance",IF(J18=K18,"perfect balance","delay limited"))))</f>
        <v>18</v>
      </c>
      <c r="N18" s="10">
        <f>H18/I18</f>
        <v>1.75</v>
      </c>
      <c r="O18" s="10">
        <f>J18/K18</f>
        <v>0.25</v>
      </c>
      <c r="P18" s="10">
        <v>1</v>
      </c>
    </row>
    <row r="19" ht="15" customHeight="1">
      <c r="A19" s="7">
        <v>15</v>
      </c>
      <c r="B19" s="7">
        <v>300</v>
      </c>
      <c r="C19" s="7">
        <v>300</v>
      </c>
      <c r="D19" s="7">
        <f>SUM(B19:C19)</f>
        <v>600</v>
      </c>
      <c r="E19" s="3"/>
      <c r="F19" s="7">
        <v>30</v>
      </c>
      <c r="G19" s="7">
        <f>$A$37-F19</f>
        <v>2</v>
      </c>
      <c r="H19" s="9">
        <f>F19*$D$37/1000</f>
        <v>18</v>
      </c>
      <c r="I19" s="8">
        <f>SUM($B$5:$B$36)/1000</f>
        <v>9.6</v>
      </c>
      <c r="J19" s="8">
        <f>G19*$D$37/1000</f>
        <v>1.2</v>
      </c>
      <c r="K19" s="8">
        <f>SUM($C$5:$C$36)/1000</f>
        <v>9.6</v>
      </c>
      <c r="L19" s="10">
        <f>IF(H19&lt;I19,F19/I19/2*10,IF(J19&lt;K19,G19/K19/2*10,1000/$D$37/2*10))</f>
        <v>1.04166666666667</v>
      </c>
      <c r="M19" t="s" s="11">
        <f>IF(H19&lt;I19,"wave limited",IF(J19&lt;K19,"bubble limited",IF(H19=I19,"perfect balance",IF(J19=K19,"perfect balance","delay limited"))))</f>
        <v>18</v>
      </c>
      <c r="N19" s="10">
        <f>H19/I19</f>
        <v>1.875</v>
      </c>
      <c r="O19" s="10">
        <f>J19/K19</f>
        <v>0.125</v>
      </c>
      <c r="P19" s="10">
        <v>1</v>
      </c>
    </row>
    <row r="20" ht="15" customHeight="1">
      <c r="A20" s="7">
        <v>16</v>
      </c>
      <c r="B20" s="7">
        <v>300</v>
      </c>
      <c r="C20" s="7">
        <v>300</v>
      </c>
      <c r="D20" s="7">
        <f>SUM(B20:C20)</f>
        <v>600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ht="15" customHeight="1">
      <c r="A21" s="7">
        <v>17</v>
      </c>
      <c r="B21" s="7">
        <v>300</v>
      </c>
      <c r="C21" s="7">
        <v>300</v>
      </c>
      <c r="D21" s="7">
        <f>SUM(B21:C21)</f>
        <v>600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ht="15" customHeight="1">
      <c r="A22" s="7">
        <v>18</v>
      </c>
      <c r="B22" s="7">
        <v>300</v>
      </c>
      <c r="C22" s="7">
        <v>300</v>
      </c>
      <c r="D22" s="7">
        <f>SUM(B22:C22)</f>
        <v>600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ht="15" customHeight="1">
      <c r="A23" s="7">
        <v>19</v>
      </c>
      <c r="B23" s="7">
        <v>300</v>
      </c>
      <c r="C23" s="7">
        <v>300</v>
      </c>
      <c r="D23" s="7">
        <f>SUM(B23:C23)</f>
        <v>600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ht="15" customHeight="1">
      <c r="A24" s="7">
        <v>20</v>
      </c>
      <c r="B24" s="7">
        <v>300</v>
      </c>
      <c r="C24" s="7">
        <v>300</v>
      </c>
      <c r="D24" s="7">
        <f>SUM(B24:C24)</f>
        <v>600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ht="15" customHeight="1">
      <c r="A25" s="7">
        <v>21</v>
      </c>
      <c r="B25" s="7">
        <v>300</v>
      </c>
      <c r="C25" s="7">
        <v>300</v>
      </c>
      <c r="D25" s="7">
        <f>SUM(B25:C25)</f>
        <v>600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ht="15" customHeight="1">
      <c r="A26" s="7">
        <v>22</v>
      </c>
      <c r="B26" s="7">
        <v>300</v>
      </c>
      <c r="C26" s="7">
        <v>300</v>
      </c>
      <c r="D26" s="7">
        <f>SUM(B26:C26)</f>
        <v>600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ht="15" customHeight="1">
      <c r="A27" s="7">
        <v>23</v>
      </c>
      <c r="B27" s="7">
        <v>300</v>
      </c>
      <c r="C27" s="7">
        <v>300</v>
      </c>
      <c r="D27" s="7">
        <f>SUM(B27:C27)</f>
        <v>600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ht="15" customHeight="1">
      <c r="A28" s="7">
        <v>24</v>
      </c>
      <c r="B28" s="7">
        <v>300</v>
      </c>
      <c r="C28" s="7">
        <v>300</v>
      </c>
      <c r="D28" s="7">
        <f>SUM(B28:C28)</f>
        <v>600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ht="15" customHeight="1">
      <c r="A29" s="7">
        <v>25</v>
      </c>
      <c r="B29" s="7">
        <v>300</v>
      </c>
      <c r="C29" s="7">
        <v>300</v>
      </c>
      <c r="D29" s="7">
        <f>SUM(B29:C29)</f>
        <v>600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ht="15" customHeight="1">
      <c r="A30" s="7">
        <v>26</v>
      </c>
      <c r="B30" s="7">
        <v>300</v>
      </c>
      <c r="C30" s="7">
        <v>300</v>
      </c>
      <c r="D30" s="7">
        <f>SUM(B30:C30)</f>
        <v>600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ht="15" customHeight="1">
      <c r="A31" s="7">
        <v>27</v>
      </c>
      <c r="B31" s="7">
        <v>300</v>
      </c>
      <c r="C31" s="7">
        <v>300</v>
      </c>
      <c r="D31" s="7">
        <f>SUM(B31:C31)</f>
        <v>600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ht="15" customHeight="1">
      <c r="A32" s="7">
        <v>28</v>
      </c>
      <c r="B32" s="7">
        <v>300</v>
      </c>
      <c r="C32" s="7">
        <v>300</v>
      </c>
      <c r="D32" s="7">
        <f>SUM(B32:C32)</f>
        <v>600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ht="15" customHeight="1">
      <c r="A33" s="7">
        <v>29</v>
      </c>
      <c r="B33" s="7">
        <v>300</v>
      </c>
      <c r="C33" s="7">
        <v>300</v>
      </c>
      <c r="D33" s="7">
        <f>SUM(B33:C33)</f>
        <v>600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ht="15" customHeight="1">
      <c r="A34" s="7">
        <v>30</v>
      </c>
      <c r="B34" s="7">
        <v>300</v>
      </c>
      <c r="C34" s="7">
        <v>300</v>
      </c>
      <c r="D34" s="7">
        <f>SUM(B34:C34)</f>
        <v>600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ht="15" customHeight="1">
      <c r="A35" s="7">
        <v>31</v>
      </c>
      <c r="B35" s="7">
        <v>300</v>
      </c>
      <c r="C35" s="7">
        <v>300</v>
      </c>
      <c r="D35" s="7">
        <f>SUM(B35:C35)</f>
        <v>600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ht="15.5" customHeight="1">
      <c r="A36" s="12">
        <v>32</v>
      </c>
      <c r="B36" s="12">
        <v>300</v>
      </c>
      <c r="C36" s="12">
        <v>300</v>
      </c>
      <c r="D36" s="12">
        <f>SUM(B36:C36)</f>
        <v>600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ht="16" customHeight="1">
      <c r="A37" s="13">
        <f>COUNTA(A5:A36)</f>
        <v>32</v>
      </c>
      <c r="B37" s="14">
        <f>SUM(B5:B36)</f>
        <v>9600</v>
      </c>
      <c r="C37" s="14">
        <f>SUM(C5:C36)</f>
        <v>9600</v>
      </c>
      <c r="D37" s="15">
        <f>MAX(D5:D34)</f>
        <v>600</v>
      </c>
      <c r="E37" s="16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ht="51.5" customHeight="1">
      <c r="A38" t="s" s="17">
        <v>19</v>
      </c>
      <c r="B38" t="s" s="18">
        <v>20</v>
      </c>
      <c r="C38" t="s" s="18">
        <v>21</v>
      </c>
      <c r="D38" t="s" s="17">
        <v>22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ht="15" customHeight="1">
      <c r="A39" s="19"/>
      <c r="B39" s="19"/>
      <c r="C39" s="19"/>
      <c r="D39" s="19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</sheetData>
  <mergeCells count="2">
    <mergeCell ref="A1:P3"/>
    <mergeCell ref="E21:P39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P38"/>
  <sheetViews>
    <sheetView workbookViewId="0" showGridLines="0" defaultGridColor="1"/>
  </sheetViews>
  <sheetFormatPr defaultColWidth="10.8333" defaultRowHeight="13" customHeight="1" outlineLevelRow="0" outlineLevelCol="0"/>
  <cols>
    <col min="1" max="3" width="10.8516" style="20" customWidth="1"/>
    <col min="4" max="4" width="11.75" style="20" customWidth="1"/>
    <col min="5" max="12" width="10.8516" style="20" customWidth="1"/>
    <col min="13" max="13" width="13" style="20" customWidth="1"/>
    <col min="14" max="15" width="7.39844" style="20" customWidth="1"/>
    <col min="16" max="16" width="9" style="20" customWidth="1"/>
    <col min="17" max="16384" width="10.8516" style="20" customWidth="1"/>
  </cols>
  <sheetData>
    <row r="1" ht="8.5" customHeight="1">
      <c r="A1" t="s" s="2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8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57.85" customHeight="1">
      <c r="A4" t="s" s="4">
        <v>1</v>
      </c>
      <c r="B4" t="s" s="4">
        <v>2</v>
      </c>
      <c r="C4" t="s" s="4">
        <v>3</v>
      </c>
      <c r="D4" t="s" s="4">
        <v>4</v>
      </c>
      <c r="E4" s="3"/>
      <c r="F4" t="s" s="5">
        <v>5</v>
      </c>
      <c r="G4" t="s" s="5">
        <v>6</v>
      </c>
      <c r="H4" t="s" s="5">
        <v>7</v>
      </c>
      <c r="I4" t="s" s="5">
        <v>8</v>
      </c>
      <c r="J4" t="s" s="5">
        <v>9</v>
      </c>
      <c r="K4" t="s" s="5">
        <v>10</v>
      </c>
      <c r="L4" t="s" s="5">
        <v>11</v>
      </c>
      <c r="M4" t="s" s="4">
        <v>12</v>
      </c>
      <c r="N4" t="s" s="6">
        <v>13</v>
      </c>
      <c r="O4" t="s" s="6">
        <v>14</v>
      </c>
      <c r="P4" t="s" s="6">
        <v>15</v>
      </c>
    </row>
    <row r="5" ht="15" customHeight="1">
      <c r="A5" s="7">
        <v>1</v>
      </c>
      <c r="B5" s="7">
        <v>300</v>
      </c>
      <c r="C5" s="7">
        <v>300</v>
      </c>
      <c r="D5" s="7">
        <f>SUM(B5:C5)</f>
        <v>600</v>
      </c>
      <c r="E5" s="3"/>
      <c r="F5" s="7">
        <v>2</v>
      </c>
      <c r="G5" s="7">
        <f>$A$36-F5</f>
        <v>29</v>
      </c>
      <c r="H5" s="8">
        <f>F5*$D$36/1000</f>
        <v>1.2</v>
      </c>
      <c r="I5" s="8">
        <f>SUM($B$5:$B$35)/1000</f>
        <v>9.300000000000001</v>
      </c>
      <c r="J5" s="8">
        <f>G5*$D$36/1000</f>
        <v>17.4</v>
      </c>
      <c r="K5" s="8">
        <f>SUM($C$5:$C$35)/1000</f>
        <v>9.300000000000001</v>
      </c>
      <c r="L5" s="10">
        <f>IF(H5&lt;I5,F5/I5/2*10,IF(J5&lt;K5,G5/K5/2*10,1000/$D$36/2*10))</f>
        <v>1.0752688172043</v>
      </c>
      <c r="M5" t="s" s="11">
        <f>IF(H5&lt;I5,"wave limited",IF(J5&lt;K5,"bubble limited",IF(H5=I5,"perfect balance",IF(J5=K5,"perfect balance","delay limited"))))</f>
        <v>16</v>
      </c>
      <c r="N5" s="10">
        <f>H5/I5</f>
        <v>0.129032258064516</v>
      </c>
      <c r="O5" s="10">
        <f>J5/K5</f>
        <v>1.87096774193548</v>
      </c>
      <c r="P5" s="10">
        <v>1</v>
      </c>
    </row>
    <row r="6" ht="15" customHeight="1">
      <c r="A6" s="7">
        <v>2</v>
      </c>
      <c r="B6" s="7">
        <v>300</v>
      </c>
      <c r="C6" s="7">
        <v>300</v>
      </c>
      <c r="D6" s="7">
        <f>SUM(B6:C6)</f>
        <v>600</v>
      </c>
      <c r="E6" s="3"/>
      <c r="F6" s="7">
        <v>4</v>
      </c>
      <c r="G6" s="7">
        <f>$A$36-F6</f>
        <v>27</v>
      </c>
      <c r="H6" s="8">
        <f>F6*$D$36/1000</f>
        <v>2.4</v>
      </c>
      <c r="I6" s="8">
        <f>SUM($B$5:$B$35)/1000</f>
        <v>9.300000000000001</v>
      </c>
      <c r="J6" s="8">
        <f>G6*$D$36/1000</f>
        <v>16.2</v>
      </c>
      <c r="K6" s="8">
        <f>SUM($C$5:$C$35)/1000</f>
        <v>9.300000000000001</v>
      </c>
      <c r="L6" s="10">
        <f>IF(H6&lt;I6,F6/I6/2*10,IF(J6&lt;K6,G6/K6/2*10,1000/$D$36/2*10))</f>
        <v>2.1505376344086</v>
      </c>
      <c r="M6" t="s" s="11">
        <f>IF(H6&lt;I6,"wave limited",IF(J6&lt;K6,"bubble limited",IF(H6=I6,"perfect balance",IF(J6=K6,"perfect balance","delay limited"))))</f>
        <v>16</v>
      </c>
      <c r="N6" s="10">
        <f>H6/I6</f>
        <v>0.258064516129032</v>
      </c>
      <c r="O6" s="10">
        <f>J6/K6</f>
        <v>1.74193548387097</v>
      </c>
      <c r="P6" s="10">
        <v>1</v>
      </c>
    </row>
    <row r="7" ht="15" customHeight="1">
      <c r="A7" s="7">
        <v>3</v>
      </c>
      <c r="B7" s="7">
        <v>300</v>
      </c>
      <c r="C7" s="7">
        <v>300</v>
      </c>
      <c r="D7" s="7">
        <f>SUM(B7:C7)</f>
        <v>600</v>
      </c>
      <c r="E7" s="3"/>
      <c r="F7" s="7">
        <v>6</v>
      </c>
      <c r="G7" s="7">
        <f>$A$36-F7</f>
        <v>25</v>
      </c>
      <c r="H7" s="8">
        <f>F7*$D$36/1000</f>
        <v>3.6</v>
      </c>
      <c r="I7" s="8">
        <f>SUM($B$5:$B$35)/1000</f>
        <v>9.300000000000001</v>
      </c>
      <c r="J7" s="9">
        <f>G7*$D$36/1000</f>
        <v>15</v>
      </c>
      <c r="K7" s="8">
        <f>SUM($C$5:$C$35)/1000</f>
        <v>9.300000000000001</v>
      </c>
      <c r="L7" s="10">
        <f>IF(H7&lt;I7,F7/I7/2*10,IF(J7&lt;K7,G7/K7/2*10,1000/$D$36/2*10))</f>
        <v>3.2258064516129</v>
      </c>
      <c r="M7" t="s" s="11">
        <f>IF(H7&lt;I7,"wave limited",IF(J7&lt;K7,"bubble limited",IF(H7=I7,"perfect balance",IF(J7=K7,"perfect balance","delay limited"))))</f>
        <v>16</v>
      </c>
      <c r="N7" s="10">
        <f>H7/I7</f>
        <v>0.387096774193548</v>
      </c>
      <c r="O7" s="10">
        <f>J7/K7</f>
        <v>1.61290322580645</v>
      </c>
      <c r="P7" s="10">
        <v>1</v>
      </c>
    </row>
    <row r="8" ht="15" customHeight="1">
      <c r="A8" s="7">
        <v>4</v>
      </c>
      <c r="B8" s="7">
        <v>300</v>
      </c>
      <c r="C8" s="7">
        <v>300</v>
      </c>
      <c r="D8" s="7">
        <f>SUM(B8:C8)</f>
        <v>600</v>
      </c>
      <c r="E8" s="3"/>
      <c r="F8" s="7">
        <v>8</v>
      </c>
      <c r="G8" s="7">
        <f>$A$36-F8</f>
        <v>23</v>
      </c>
      <c r="H8" s="8">
        <f>F8*$D$36/1000</f>
        <v>4.8</v>
      </c>
      <c r="I8" s="8">
        <f>SUM($B$5:$B$35)/1000</f>
        <v>9.300000000000001</v>
      </c>
      <c r="J8" s="8">
        <f>G8*$D$36/1000</f>
        <v>13.8</v>
      </c>
      <c r="K8" s="8">
        <f>SUM($C$5:$C$35)/1000</f>
        <v>9.300000000000001</v>
      </c>
      <c r="L8" s="10">
        <f>IF(H8&lt;I8,F8/I8/2*10,IF(J8&lt;K8,G8/K8/2*10,1000/$D$36/2*10))</f>
        <v>4.3010752688172</v>
      </c>
      <c r="M8" t="s" s="11">
        <f>IF(H8&lt;I8,"wave limited",IF(J8&lt;K8,"bubble limited",IF(H8=I8,"perfect balance",IF(J8=K8,"perfect balance","delay limited"))))</f>
        <v>16</v>
      </c>
      <c r="N8" s="10">
        <f>H8/I8</f>
        <v>0.5161290322580649</v>
      </c>
      <c r="O8" s="10">
        <f>J8/K8</f>
        <v>1.48387096774194</v>
      </c>
      <c r="P8" s="10">
        <v>1</v>
      </c>
    </row>
    <row r="9" ht="15" customHeight="1">
      <c r="A9" s="7">
        <v>5</v>
      </c>
      <c r="B9" s="7">
        <v>300</v>
      </c>
      <c r="C9" s="7">
        <v>300</v>
      </c>
      <c r="D9" s="7">
        <f>SUM(B9:C9)</f>
        <v>600</v>
      </c>
      <c r="E9" s="3"/>
      <c r="F9" s="7">
        <v>10</v>
      </c>
      <c r="G9" s="7">
        <f>$A$36-F9</f>
        <v>21</v>
      </c>
      <c r="H9" s="9">
        <f>F9*$D$36/1000</f>
        <v>6</v>
      </c>
      <c r="I9" s="8">
        <f>SUM($B$5:$B$35)/1000</f>
        <v>9.300000000000001</v>
      </c>
      <c r="J9" s="8">
        <f>G9*$D$36/1000</f>
        <v>12.6</v>
      </c>
      <c r="K9" s="8">
        <f>SUM($C$5:$C$35)/1000</f>
        <v>9.300000000000001</v>
      </c>
      <c r="L9" s="10">
        <f>IF(H9&lt;I9,F9/I9/2*10,IF(J9&lt;K9,G9/K9/2*10,1000/$D$36/2*10))</f>
        <v>5.37634408602151</v>
      </c>
      <c r="M9" t="s" s="11">
        <f>IF(H9&lt;I9,"wave limited",IF(J9&lt;K9,"bubble limited",IF(H9=I9,"perfect balance",IF(J9=K9,"perfect balance","delay limited"))))</f>
        <v>16</v>
      </c>
      <c r="N9" s="10">
        <f>H9/I9</f>
        <v>0.645161290322581</v>
      </c>
      <c r="O9" s="10">
        <f>J9/K9</f>
        <v>1.35483870967742</v>
      </c>
      <c r="P9" s="10">
        <v>1</v>
      </c>
    </row>
    <row r="10" ht="15" customHeight="1">
      <c r="A10" s="7">
        <v>6</v>
      </c>
      <c r="B10" s="7">
        <v>300</v>
      </c>
      <c r="C10" s="7">
        <v>300</v>
      </c>
      <c r="D10" s="7">
        <f>SUM(B10:C10)</f>
        <v>600</v>
      </c>
      <c r="E10" s="3"/>
      <c r="F10" s="7">
        <v>12</v>
      </c>
      <c r="G10" s="7">
        <f>$A$36-F10</f>
        <v>19</v>
      </c>
      <c r="H10" s="8">
        <f>F10*$D$36/1000</f>
        <v>7.2</v>
      </c>
      <c r="I10" s="8">
        <f>SUM($B$5:$B$35)/1000</f>
        <v>9.300000000000001</v>
      </c>
      <c r="J10" s="8">
        <f>G10*$D$36/1000</f>
        <v>11.4</v>
      </c>
      <c r="K10" s="8">
        <f>SUM($C$5:$C$35)/1000</f>
        <v>9.300000000000001</v>
      </c>
      <c r="L10" s="10">
        <f>IF(H10&lt;I10,F10/I10/2*10,IF(J10&lt;K10,G10/K10/2*10,1000/$D$36/2*10))</f>
        <v>6.45161290322581</v>
      </c>
      <c r="M10" t="s" s="11">
        <f>IF(H10&lt;I10,"wave limited",IF(J10&lt;K10,"bubble limited",IF(H10=I10,"perfect balance",IF(J10=K10,"perfect balance","delay limited"))))</f>
        <v>16</v>
      </c>
      <c r="N10" s="10">
        <f>H10/I10</f>
        <v>0.774193548387097</v>
      </c>
      <c r="O10" s="10">
        <f>J10/K10</f>
        <v>1.2258064516129</v>
      </c>
      <c r="P10" s="10">
        <v>1</v>
      </c>
    </row>
    <row r="11" ht="15" customHeight="1">
      <c r="A11" s="7">
        <v>7</v>
      </c>
      <c r="B11" s="7">
        <v>300</v>
      </c>
      <c r="C11" s="7">
        <v>300</v>
      </c>
      <c r="D11" s="7">
        <f>SUM(B11:C11)</f>
        <v>600</v>
      </c>
      <c r="E11" s="3"/>
      <c r="F11" s="7">
        <v>14</v>
      </c>
      <c r="G11" s="7">
        <f>$A$36-F11</f>
        <v>17</v>
      </c>
      <c r="H11" s="8">
        <f>F11*$D$36/1000</f>
        <v>8.4</v>
      </c>
      <c r="I11" s="8">
        <f>SUM($B$5:$B$35)/1000</f>
        <v>9.300000000000001</v>
      </c>
      <c r="J11" s="8">
        <f>G11*$D$36/1000</f>
        <v>10.2</v>
      </c>
      <c r="K11" s="8">
        <f>SUM($C$5:$C$35)/1000</f>
        <v>9.300000000000001</v>
      </c>
      <c r="L11" s="10">
        <f>IF(H11&lt;I11,F11/I11/2*10,IF(J11&lt;K11,G11/K11/2*10,1000/$D$36/2*10))</f>
        <v>7.52688172043011</v>
      </c>
      <c r="M11" t="s" s="11">
        <f>IF(H11&lt;I11,"wave limited",IF(J11&lt;K11,"bubble limited",IF(H11=I11,"perfect balance",IF(J11=K11,"perfect balance","delay limited"))))</f>
        <v>16</v>
      </c>
      <c r="N11" s="10">
        <f>H11/I11</f>
        <v>0.903225806451613</v>
      </c>
      <c r="O11" s="10">
        <f>J11/K11</f>
        <v>1.09677419354839</v>
      </c>
      <c r="P11" s="10">
        <v>1</v>
      </c>
    </row>
    <row r="12" ht="15" customHeight="1">
      <c r="A12" s="7">
        <v>8</v>
      </c>
      <c r="B12" s="7">
        <v>300</v>
      </c>
      <c r="C12" s="7">
        <v>300</v>
      </c>
      <c r="D12" s="7">
        <f>SUM(B12:C12)</f>
        <v>600</v>
      </c>
      <c r="E12" s="3"/>
      <c r="F12" s="7">
        <v>16</v>
      </c>
      <c r="G12" s="7">
        <f>$A$36-F12</f>
        <v>15</v>
      </c>
      <c r="H12" s="8">
        <f>F12*$D$36/1000</f>
        <v>9.6</v>
      </c>
      <c r="I12" s="8">
        <f>SUM($B$5:$B$35)/1000</f>
        <v>9.300000000000001</v>
      </c>
      <c r="J12" s="9">
        <f>G12*$D$36/1000</f>
        <v>9</v>
      </c>
      <c r="K12" s="8">
        <f>SUM($C$5:$C$35)/1000</f>
        <v>9.300000000000001</v>
      </c>
      <c r="L12" s="10">
        <f>IF(H12&lt;I12,F12/I12/2*10,IF(J12&lt;K12,G12/K12/2*10,1000/$D$36/2*10))</f>
        <v>8.06451612903226</v>
      </c>
      <c r="M12" t="s" s="11">
        <f>IF(H12&lt;I12,"wave limited",IF(J12&lt;K12,"bubble limited",IF(H12=I12,"perfect balance",IF(J12=K12,"perfect balance","delay limited"))))</f>
        <v>18</v>
      </c>
      <c r="N12" s="10">
        <f>H12/I12</f>
        <v>1.03225806451613</v>
      </c>
      <c r="O12" s="10">
        <f>J12/K12</f>
        <v>0.967741935483871</v>
      </c>
      <c r="P12" s="10">
        <v>1</v>
      </c>
    </row>
    <row r="13" ht="15" customHeight="1">
      <c r="A13" s="7">
        <v>9</v>
      </c>
      <c r="B13" s="7">
        <v>300</v>
      </c>
      <c r="C13" s="7">
        <v>300</v>
      </c>
      <c r="D13" s="7">
        <f>SUM(B13:C13)</f>
        <v>600</v>
      </c>
      <c r="E13" s="3"/>
      <c r="F13" s="7">
        <v>18</v>
      </c>
      <c r="G13" s="7">
        <f>$A$36-F13</f>
        <v>13</v>
      </c>
      <c r="H13" s="8">
        <f>F13*$D$36/1000</f>
        <v>10.8</v>
      </c>
      <c r="I13" s="8">
        <f>SUM($B$5:$B$35)/1000</f>
        <v>9.300000000000001</v>
      </c>
      <c r="J13" s="8">
        <f>G13*$D$36/1000</f>
        <v>7.8</v>
      </c>
      <c r="K13" s="8">
        <f>SUM($C$5:$C$35)/1000</f>
        <v>9.300000000000001</v>
      </c>
      <c r="L13" s="10">
        <f>IF(H13&lt;I13,F13/I13/2*10,IF(J13&lt;K13,G13/K13/2*10,1000/$D$36/2*10))</f>
        <v>6.98924731182796</v>
      </c>
      <c r="M13" t="s" s="11">
        <f>IF(H13&lt;I13,"wave limited",IF(J13&lt;K13,"bubble limited",IF(H13=I13,"perfect balance",IF(J13=K13,"perfect balance","delay limited"))))</f>
        <v>18</v>
      </c>
      <c r="N13" s="10">
        <f>H13/I13</f>
        <v>1.16129032258065</v>
      </c>
      <c r="O13" s="10">
        <f>J13/K13</f>
        <v>0.838709677419355</v>
      </c>
      <c r="P13" s="10">
        <v>1</v>
      </c>
    </row>
    <row r="14" ht="15" customHeight="1">
      <c r="A14" s="7">
        <v>10</v>
      </c>
      <c r="B14" s="7">
        <v>300</v>
      </c>
      <c r="C14" s="7">
        <v>300</v>
      </c>
      <c r="D14" s="7">
        <f>SUM(B14:C14)</f>
        <v>600</v>
      </c>
      <c r="E14" s="3"/>
      <c r="F14" s="7">
        <v>20</v>
      </c>
      <c r="G14" s="7">
        <f>$A$36-F14</f>
        <v>11</v>
      </c>
      <c r="H14" s="9">
        <f>F14*$D$36/1000</f>
        <v>12</v>
      </c>
      <c r="I14" s="8">
        <f>SUM($B$5:$B$35)/1000</f>
        <v>9.300000000000001</v>
      </c>
      <c r="J14" s="8">
        <f>G14*$D$36/1000</f>
        <v>6.6</v>
      </c>
      <c r="K14" s="8">
        <f>SUM($C$5:$C$35)/1000</f>
        <v>9.300000000000001</v>
      </c>
      <c r="L14" s="10">
        <f>IF(H14&lt;I14,F14/I14/2*10,IF(J14&lt;K14,G14/K14/2*10,1000/$D$36/2*10))</f>
        <v>5.91397849462366</v>
      </c>
      <c r="M14" t="s" s="11">
        <f>IF(H14&lt;I14,"wave limited",IF(J14&lt;K14,"bubble limited",IF(H14=I14,"perfect balance",IF(J14=K14,"perfect balance","delay limited"))))</f>
        <v>18</v>
      </c>
      <c r="N14" s="10">
        <f>H14/I14</f>
        <v>1.29032258064516</v>
      </c>
      <c r="O14" s="10">
        <f>J14/K14</f>
        <v>0.709677419354839</v>
      </c>
      <c r="P14" s="10">
        <v>1</v>
      </c>
    </row>
    <row r="15" ht="15" customHeight="1">
      <c r="A15" s="7">
        <v>11</v>
      </c>
      <c r="B15" s="7">
        <v>300</v>
      </c>
      <c r="C15" s="7">
        <v>300</v>
      </c>
      <c r="D15" s="7">
        <f>SUM(B15:C15)</f>
        <v>600</v>
      </c>
      <c r="E15" s="3"/>
      <c r="F15" s="7">
        <v>22</v>
      </c>
      <c r="G15" s="7">
        <f>$A$36-F15</f>
        <v>9</v>
      </c>
      <c r="H15" s="8">
        <f>F15*$D$36/1000</f>
        <v>13.2</v>
      </c>
      <c r="I15" s="8">
        <f>SUM($B$5:$B$35)/1000</f>
        <v>9.300000000000001</v>
      </c>
      <c r="J15" s="8">
        <f>G15*$D$36/1000</f>
        <v>5.4</v>
      </c>
      <c r="K15" s="8">
        <f>SUM($C$5:$C$35)/1000</f>
        <v>9.300000000000001</v>
      </c>
      <c r="L15" s="10">
        <f>IF(H15&lt;I15,F15/I15/2*10,IF(J15&lt;K15,G15/K15/2*10,1000/$D$36/2*10))</f>
        <v>4.83870967741935</v>
      </c>
      <c r="M15" t="s" s="11">
        <f>IF(H15&lt;I15,"wave limited",IF(J15&lt;K15,"bubble limited",IF(H15=I15,"perfect balance",IF(J15=K15,"perfect balance","delay limited"))))</f>
        <v>18</v>
      </c>
      <c r="N15" s="10">
        <f>H15/I15</f>
        <v>1.41935483870968</v>
      </c>
      <c r="O15" s="10">
        <f>J15/K15</f>
        <v>0.580645161290323</v>
      </c>
      <c r="P15" s="10">
        <v>1</v>
      </c>
    </row>
    <row r="16" ht="15" customHeight="1">
      <c r="A16" s="7">
        <v>12</v>
      </c>
      <c r="B16" s="7">
        <v>300</v>
      </c>
      <c r="C16" s="7">
        <v>300</v>
      </c>
      <c r="D16" s="7">
        <f>SUM(B16:C16)</f>
        <v>600</v>
      </c>
      <c r="E16" s="3"/>
      <c r="F16" s="7">
        <v>24</v>
      </c>
      <c r="G16" s="7">
        <f>$A$36-F16</f>
        <v>7</v>
      </c>
      <c r="H16" s="8">
        <f>F16*$D$36/1000</f>
        <v>14.4</v>
      </c>
      <c r="I16" s="8">
        <f>SUM($B$5:$B$35)/1000</f>
        <v>9.300000000000001</v>
      </c>
      <c r="J16" s="8">
        <f>G16*$D$36/1000</f>
        <v>4.2</v>
      </c>
      <c r="K16" s="8">
        <f>SUM($C$5:$C$35)/1000</f>
        <v>9.300000000000001</v>
      </c>
      <c r="L16" s="10">
        <f>IF(H16&lt;I16,F16/I16/2*10,IF(J16&lt;K16,G16/K16/2*10,1000/$D$36/2*10))</f>
        <v>3.76344086021505</v>
      </c>
      <c r="M16" t="s" s="11">
        <f>IF(H16&lt;I16,"wave limited",IF(J16&lt;K16,"bubble limited",IF(H16=I16,"perfect balance",IF(J16=K16,"perfect balance","delay limited"))))</f>
        <v>18</v>
      </c>
      <c r="N16" s="10">
        <f>H16/I16</f>
        <v>1.54838709677419</v>
      </c>
      <c r="O16" s="10">
        <f>J16/K16</f>
        <v>0.451612903225806</v>
      </c>
      <c r="P16" s="10">
        <v>1</v>
      </c>
    </row>
    <row r="17" ht="15" customHeight="1">
      <c r="A17" s="7">
        <v>13</v>
      </c>
      <c r="B17" s="7">
        <v>300</v>
      </c>
      <c r="C17" s="7">
        <v>300</v>
      </c>
      <c r="D17" s="7">
        <f>SUM(B17:C17)</f>
        <v>600</v>
      </c>
      <c r="E17" s="3"/>
      <c r="F17" s="7">
        <v>26</v>
      </c>
      <c r="G17" s="7">
        <f>$A$36-F17</f>
        <v>5</v>
      </c>
      <c r="H17" s="8">
        <f>F17*$D$36/1000</f>
        <v>15.6</v>
      </c>
      <c r="I17" s="8">
        <f>SUM($B$5:$B$35)/1000</f>
        <v>9.300000000000001</v>
      </c>
      <c r="J17" s="9">
        <f>G17*$D$36/1000</f>
        <v>3</v>
      </c>
      <c r="K17" s="8">
        <f>SUM($C$5:$C$35)/1000</f>
        <v>9.300000000000001</v>
      </c>
      <c r="L17" s="10">
        <f>IF(H17&lt;I17,F17/I17/2*10,IF(J17&lt;K17,G17/K17/2*10,1000/$D$36/2*10))</f>
        <v>2.68817204301075</v>
      </c>
      <c r="M17" t="s" s="11">
        <f>IF(H17&lt;I17,"wave limited",IF(J17&lt;K17,"bubble limited",IF(H17=I17,"perfect balance",IF(J17=K17,"perfect balance","delay limited"))))</f>
        <v>18</v>
      </c>
      <c r="N17" s="10">
        <f>H17/I17</f>
        <v>1.67741935483871</v>
      </c>
      <c r="O17" s="10">
        <f>J17/K17</f>
        <v>0.32258064516129</v>
      </c>
      <c r="P17" s="10">
        <v>1</v>
      </c>
    </row>
    <row r="18" ht="15" customHeight="1">
      <c r="A18" s="7">
        <v>14</v>
      </c>
      <c r="B18" s="7">
        <v>300</v>
      </c>
      <c r="C18" s="7">
        <v>300</v>
      </c>
      <c r="D18" s="7">
        <f>SUM(B18:C18)</f>
        <v>600</v>
      </c>
      <c r="E18" s="3"/>
      <c r="F18" s="7">
        <v>28</v>
      </c>
      <c r="G18" s="7">
        <f>$A$36-F18</f>
        <v>3</v>
      </c>
      <c r="H18" s="8">
        <f>F18*$D$36/1000</f>
        <v>16.8</v>
      </c>
      <c r="I18" s="8">
        <f>SUM($B$5:$B$35)/1000</f>
        <v>9.300000000000001</v>
      </c>
      <c r="J18" s="8">
        <f>G18*$D$36/1000</f>
        <v>1.8</v>
      </c>
      <c r="K18" s="8">
        <f>SUM($C$5:$C$35)/1000</f>
        <v>9.300000000000001</v>
      </c>
      <c r="L18" s="10">
        <f>IF(H18&lt;I18,F18/I18/2*10,IF(J18&lt;K18,G18/K18/2*10,1000/$D$36/2*10))</f>
        <v>1.61290322580645</v>
      </c>
      <c r="M18" t="s" s="11">
        <f>IF(H18&lt;I18,"wave limited",IF(J18&lt;K18,"bubble limited",IF(H18=I18,"perfect balance",IF(J18=K18,"perfect balance","delay limited"))))</f>
        <v>18</v>
      </c>
      <c r="N18" s="10">
        <f>H18/I18</f>
        <v>1.80645161290323</v>
      </c>
      <c r="O18" s="10">
        <f>J18/K18</f>
        <v>0.193548387096774</v>
      </c>
      <c r="P18" s="10">
        <v>1</v>
      </c>
    </row>
    <row r="19" ht="15" customHeight="1">
      <c r="A19" s="7">
        <v>15</v>
      </c>
      <c r="B19" s="7">
        <v>300</v>
      </c>
      <c r="C19" s="7">
        <v>300</v>
      </c>
      <c r="D19" s="7">
        <f>SUM(B19:C19)</f>
        <v>600</v>
      </c>
      <c r="E19" s="3"/>
      <c r="F19" s="7">
        <v>30</v>
      </c>
      <c r="G19" s="7">
        <f>$A$36-F19</f>
        <v>1</v>
      </c>
      <c r="H19" s="9">
        <f>F19*$D$36/1000</f>
        <v>18</v>
      </c>
      <c r="I19" s="8">
        <f>SUM($B$5:$B$35)/1000</f>
        <v>9.300000000000001</v>
      </c>
      <c r="J19" s="8">
        <f>G19*$D$36/1000</f>
        <v>0.6</v>
      </c>
      <c r="K19" s="8">
        <f>SUM($C$5:$C$35)/1000</f>
        <v>9.300000000000001</v>
      </c>
      <c r="L19" s="10">
        <f>IF(H19&lt;I19,F19/I19/2*10,IF(J19&lt;K19,G19/K19/2*10,1000/$D$36/2*10))</f>
        <v>0.5376344086021509</v>
      </c>
      <c r="M19" t="s" s="11">
        <f>IF(H19&lt;I19,"wave limited",IF(J19&lt;K19,"bubble limited",IF(H19=I19,"perfect balance",IF(J19=K19,"perfect balance","delay limited"))))</f>
        <v>18</v>
      </c>
      <c r="N19" s="10">
        <f>H19/I19</f>
        <v>1.93548387096774</v>
      </c>
      <c r="O19" s="10">
        <f>J19/K19</f>
        <v>0.0645161290322581</v>
      </c>
      <c r="P19" s="10">
        <v>1</v>
      </c>
    </row>
    <row r="20" ht="15" customHeight="1">
      <c r="A20" s="7">
        <v>16</v>
      </c>
      <c r="B20" s="7">
        <v>300</v>
      </c>
      <c r="C20" s="7">
        <v>300</v>
      </c>
      <c r="D20" s="7">
        <f>SUM(B20:C20)</f>
        <v>600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ht="15" customHeight="1">
      <c r="A21" s="7">
        <v>17</v>
      </c>
      <c r="B21" s="7">
        <v>300</v>
      </c>
      <c r="C21" s="7">
        <v>300</v>
      </c>
      <c r="D21" s="7">
        <f>SUM(B21:C21)</f>
        <v>600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ht="15" customHeight="1">
      <c r="A22" s="7">
        <v>18</v>
      </c>
      <c r="B22" s="7">
        <v>300</v>
      </c>
      <c r="C22" s="7">
        <v>300</v>
      </c>
      <c r="D22" s="7">
        <f>SUM(B22:C22)</f>
        <v>600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ht="15" customHeight="1">
      <c r="A23" s="7">
        <v>19</v>
      </c>
      <c r="B23" s="7">
        <v>300</v>
      </c>
      <c r="C23" s="7">
        <v>300</v>
      </c>
      <c r="D23" s="7">
        <f>SUM(B23:C23)</f>
        <v>600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ht="15" customHeight="1">
      <c r="A24" s="7">
        <v>20</v>
      </c>
      <c r="B24" s="7">
        <v>300</v>
      </c>
      <c r="C24" s="7">
        <v>300</v>
      </c>
      <c r="D24" s="7">
        <f>SUM(B24:C24)</f>
        <v>600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ht="15" customHeight="1">
      <c r="A25" s="7">
        <v>21</v>
      </c>
      <c r="B25" s="7">
        <v>300</v>
      </c>
      <c r="C25" s="7">
        <v>300</v>
      </c>
      <c r="D25" s="7">
        <f>SUM(B25:C25)</f>
        <v>600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ht="15" customHeight="1">
      <c r="A26" s="7">
        <v>22</v>
      </c>
      <c r="B26" s="7">
        <v>300</v>
      </c>
      <c r="C26" s="7">
        <v>300</v>
      </c>
      <c r="D26" s="7">
        <f>SUM(B26:C26)</f>
        <v>600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ht="15" customHeight="1">
      <c r="A27" s="7">
        <v>23</v>
      </c>
      <c r="B27" s="7">
        <v>300</v>
      </c>
      <c r="C27" s="7">
        <v>300</v>
      </c>
      <c r="D27" s="7">
        <f>SUM(B27:C27)</f>
        <v>600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ht="15" customHeight="1">
      <c r="A28" s="7">
        <v>24</v>
      </c>
      <c r="B28" s="7">
        <v>300</v>
      </c>
      <c r="C28" s="7">
        <v>300</v>
      </c>
      <c r="D28" s="7">
        <f>SUM(B28:C28)</f>
        <v>600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ht="15" customHeight="1">
      <c r="A29" s="7">
        <v>25</v>
      </c>
      <c r="B29" s="7">
        <v>300</v>
      </c>
      <c r="C29" s="7">
        <v>300</v>
      </c>
      <c r="D29" s="7">
        <f>SUM(B29:C29)</f>
        <v>600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ht="15" customHeight="1">
      <c r="A30" s="7">
        <v>26</v>
      </c>
      <c r="B30" s="7">
        <v>300</v>
      </c>
      <c r="C30" s="7">
        <v>300</v>
      </c>
      <c r="D30" s="7">
        <f>SUM(B30:C30)</f>
        <v>600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ht="15" customHeight="1">
      <c r="A31" s="7">
        <v>27</v>
      </c>
      <c r="B31" s="7">
        <v>300</v>
      </c>
      <c r="C31" s="7">
        <v>300</v>
      </c>
      <c r="D31" s="7">
        <f>SUM(B31:C31)</f>
        <v>600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ht="15" customHeight="1">
      <c r="A32" s="7">
        <v>28</v>
      </c>
      <c r="B32" s="7">
        <v>300</v>
      </c>
      <c r="C32" s="7">
        <v>300</v>
      </c>
      <c r="D32" s="7">
        <f>SUM(B32:C32)</f>
        <v>600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ht="15" customHeight="1">
      <c r="A33" s="7">
        <v>29</v>
      </c>
      <c r="B33" s="7">
        <v>300</v>
      </c>
      <c r="C33" s="7">
        <v>300</v>
      </c>
      <c r="D33" s="7">
        <f>SUM(B33:C33)</f>
        <v>600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ht="15" customHeight="1">
      <c r="A34" s="7">
        <v>30</v>
      </c>
      <c r="B34" s="7">
        <v>300</v>
      </c>
      <c r="C34" s="7">
        <v>300</v>
      </c>
      <c r="D34" s="7">
        <f>SUM(B34:C34)</f>
        <v>600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ht="15.5" customHeight="1">
      <c r="A35" s="12">
        <v>31</v>
      </c>
      <c r="B35" s="12">
        <v>300</v>
      </c>
      <c r="C35" s="12">
        <v>300</v>
      </c>
      <c r="D35" s="12">
        <f>SUM(B35:C35)</f>
        <v>600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ht="16" customHeight="1">
      <c r="A36" s="13">
        <f>COUNTA(A5:A35)</f>
        <v>31</v>
      </c>
      <c r="B36" s="14">
        <f>SUM(B5:B35)</f>
        <v>9300</v>
      </c>
      <c r="C36" s="14">
        <f>SUM(C5:C35)</f>
        <v>9300</v>
      </c>
      <c r="D36" s="15">
        <f>MAX(D5:D34)</f>
        <v>600</v>
      </c>
      <c r="E36" s="16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ht="51.5" customHeight="1">
      <c r="A37" t="s" s="17">
        <v>19</v>
      </c>
      <c r="B37" t="s" s="18">
        <v>20</v>
      </c>
      <c r="C37" t="s" s="18">
        <v>21</v>
      </c>
      <c r="D37" t="s" s="17">
        <v>22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ht="15" customHeight="1">
      <c r="A38" s="19"/>
      <c r="B38" s="19"/>
      <c r="C38" s="19"/>
      <c r="D38" s="19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</sheetData>
  <mergeCells count="2">
    <mergeCell ref="A1:P3"/>
    <mergeCell ref="E21:P38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P39"/>
  <sheetViews>
    <sheetView workbookViewId="0" showGridLines="0" defaultGridColor="1"/>
  </sheetViews>
  <sheetFormatPr defaultColWidth="10.8333" defaultRowHeight="13" customHeight="1" outlineLevelRow="0" outlineLevelCol="0"/>
  <cols>
    <col min="1" max="3" width="10.8516" style="21" customWidth="1"/>
    <col min="4" max="4" width="11.75" style="21" customWidth="1"/>
    <col min="5" max="12" width="10.8516" style="21" customWidth="1"/>
    <col min="13" max="13" width="13" style="21" customWidth="1"/>
    <col min="14" max="15" width="7.39844" style="21" customWidth="1"/>
    <col min="16" max="16" width="9" style="21" customWidth="1"/>
    <col min="17" max="16384" width="10.8516" style="21" customWidth="1"/>
  </cols>
  <sheetData>
    <row r="1" ht="8.5" customHeight="1">
      <c r="A1" t="s" s="2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8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57.85" customHeight="1">
      <c r="A4" t="s" s="4">
        <v>1</v>
      </c>
      <c r="B4" t="s" s="4">
        <v>2</v>
      </c>
      <c r="C4" t="s" s="4">
        <v>3</v>
      </c>
      <c r="D4" t="s" s="4">
        <v>25</v>
      </c>
      <c r="E4" s="3"/>
      <c r="F4" t="s" s="5">
        <v>5</v>
      </c>
      <c r="G4" t="s" s="5">
        <v>6</v>
      </c>
      <c r="H4" t="s" s="5">
        <v>7</v>
      </c>
      <c r="I4" t="s" s="5">
        <v>8</v>
      </c>
      <c r="J4" t="s" s="5">
        <v>9</v>
      </c>
      <c r="K4" t="s" s="5">
        <v>10</v>
      </c>
      <c r="L4" t="s" s="5">
        <v>11</v>
      </c>
      <c r="M4" t="s" s="4">
        <v>12</v>
      </c>
      <c r="N4" t="s" s="6">
        <v>13</v>
      </c>
      <c r="O4" t="s" s="6">
        <v>14</v>
      </c>
      <c r="P4" t="s" s="4">
        <v>26</v>
      </c>
    </row>
    <row r="5" ht="15" customHeight="1">
      <c r="A5" s="7">
        <v>1</v>
      </c>
      <c r="B5" s="7">
        <v>300</v>
      </c>
      <c r="C5" s="7">
        <v>300</v>
      </c>
      <c r="D5" s="7">
        <f>SUM(B5:C5)</f>
        <v>600</v>
      </c>
      <c r="E5" s="3"/>
      <c r="F5" s="7">
        <v>2</v>
      </c>
      <c r="G5" s="7">
        <f>$A$35-F5</f>
        <v>28</v>
      </c>
      <c r="H5" s="8">
        <f>F5*$D$35/1000</f>
        <v>1.2</v>
      </c>
      <c r="I5" s="9">
        <f>SUM($B$5:$B$34)/1000</f>
        <v>9</v>
      </c>
      <c r="J5" s="8">
        <f>G5*$D$35/1000</f>
        <v>16.8</v>
      </c>
      <c r="K5" s="9">
        <f>SUM($C$5:$C$34)/1000</f>
        <v>9</v>
      </c>
      <c r="L5" s="10">
        <f>IF(H5&lt;I5,F5/I5/2*10,IF(J5&lt;K5,G5/K5/2*10,1000/$D$35/2*10))</f>
        <v>1.11111111111111</v>
      </c>
      <c r="M5" t="s" s="11">
        <f>IF(H5&lt;I5,"wave limited",IF(J5&lt;K5,"bubble limited",IF(H5=I5,"perfect balance",IF(J5=K5,"perfect balance","delay limited"))))</f>
        <v>16</v>
      </c>
      <c r="N5" s="10">
        <f>H5/I5</f>
        <v>0.133333333333333</v>
      </c>
      <c r="O5" s="10">
        <f>J5/K5</f>
        <v>1.86666666666667</v>
      </c>
      <c r="P5" s="10">
        <v>1</v>
      </c>
    </row>
    <row r="6" ht="15" customHeight="1">
      <c r="A6" s="7">
        <v>2</v>
      </c>
      <c r="B6" s="7">
        <v>300</v>
      </c>
      <c r="C6" s="7">
        <v>300</v>
      </c>
      <c r="D6" s="7">
        <f>SUM(B6:C6)</f>
        <v>600</v>
      </c>
      <c r="E6" s="3"/>
      <c r="F6" s="7">
        <v>4</v>
      </c>
      <c r="G6" s="7">
        <f>$A$35-F6</f>
        <v>26</v>
      </c>
      <c r="H6" s="8">
        <f>F6*$D$35/1000</f>
        <v>2.4</v>
      </c>
      <c r="I6" s="9">
        <f>SUM($B$5:$B$34)/1000</f>
        <v>9</v>
      </c>
      <c r="J6" s="8">
        <f>G6*$D$35/1000</f>
        <v>15.6</v>
      </c>
      <c r="K6" s="9">
        <f>SUM($C$5:$C$34)/1000</f>
        <v>9</v>
      </c>
      <c r="L6" s="10">
        <f>IF(H6&lt;I6,F6/I6/2*10,IF(J6&lt;K6,G6/K6/2*10,1000/$D$35/2*10))</f>
        <v>2.22222222222222</v>
      </c>
      <c r="M6" t="s" s="11">
        <f>IF(H6&lt;I6,"wave limited",IF(J6&lt;K6,"bubble limited",IF(H6=I6,"perfect balance",IF(J6=K6,"perfect balance","delay limited"))))</f>
        <v>16</v>
      </c>
      <c r="N6" s="10">
        <f>H6/I6</f>
        <v>0.266666666666667</v>
      </c>
      <c r="O6" s="10">
        <f>J6/K6</f>
        <v>1.73333333333333</v>
      </c>
      <c r="P6" s="10">
        <v>1</v>
      </c>
    </row>
    <row r="7" ht="15" customHeight="1">
      <c r="A7" s="7">
        <v>3</v>
      </c>
      <c r="B7" s="7">
        <v>300</v>
      </c>
      <c r="C7" s="7">
        <v>300</v>
      </c>
      <c r="D7" s="7">
        <f>SUM(B7:C7)</f>
        <v>600</v>
      </c>
      <c r="E7" s="3"/>
      <c r="F7" s="7">
        <v>6</v>
      </c>
      <c r="G7" s="7">
        <f>$A$35-F7</f>
        <v>24</v>
      </c>
      <c r="H7" s="8">
        <f>F7*$D$35/1000</f>
        <v>3.6</v>
      </c>
      <c r="I7" s="9">
        <f>SUM($B$5:$B$34)/1000</f>
        <v>9</v>
      </c>
      <c r="J7" s="8">
        <f>G7*$D$35/1000</f>
        <v>14.4</v>
      </c>
      <c r="K7" s="9">
        <f>SUM($C$5:$C$34)/1000</f>
        <v>9</v>
      </c>
      <c r="L7" s="10">
        <f>IF(H7&lt;I7,F7/I7/2*10,IF(J7&lt;K7,G7/K7/2*10,1000/$D$35/2*10))</f>
        <v>3.33333333333333</v>
      </c>
      <c r="M7" t="s" s="11">
        <f>IF(H7&lt;I7,"wave limited",IF(J7&lt;K7,"bubble limited",IF(H7=I7,"perfect balance",IF(J7=K7,"perfect balance","delay limited"))))</f>
        <v>16</v>
      </c>
      <c r="N7" s="10">
        <f>H7/I7</f>
        <v>0.4</v>
      </c>
      <c r="O7" s="10">
        <f>J7/K7</f>
        <v>1.6</v>
      </c>
      <c r="P7" s="10">
        <v>1</v>
      </c>
    </row>
    <row r="8" ht="15" customHeight="1">
      <c r="A8" s="7">
        <v>4</v>
      </c>
      <c r="B8" s="7">
        <v>300</v>
      </c>
      <c r="C8" s="7">
        <v>300</v>
      </c>
      <c r="D8" s="7">
        <f>SUM(B8:C8)</f>
        <v>600</v>
      </c>
      <c r="E8" s="3"/>
      <c r="F8" s="7">
        <v>8</v>
      </c>
      <c r="G8" s="7">
        <f>$A$35-F8</f>
        <v>22</v>
      </c>
      <c r="H8" s="8">
        <f>F8*$D$35/1000</f>
        <v>4.8</v>
      </c>
      <c r="I8" s="9">
        <f>SUM($B$5:$B$34)/1000</f>
        <v>9</v>
      </c>
      <c r="J8" s="8">
        <f>G8*$D$35/1000</f>
        <v>13.2</v>
      </c>
      <c r="K8" s="9">
        <f>SUM($C$5:$C$34)/1000</f>
        <v>9</v>
      </c>
      <c r="L8" s="10">
        <f>IF(H8&lt;I8,F8/I8/2*10,IF(J8&lt;K8,G8/K8/2*10,1000/$D$35/2*10))</f>
        <v>4.44444444444444</v>
      </c>
      <c r="M8" t="s" s="11">
        <f>IF(H8&lt;I8,"wave limited",IF(J8&lt;K8,"bubble limited",IF(H8=I8,"perfect balance",IF(J8=K8,"perfect balance","delay limited"))))</f>
        <v>16</v>
      </c>
      <c r="N8" s="10">
        <f>H8/I8</f>
        <v>0.533333333333333</v>
      </c>
      <c r="O8" s="10">
        <f>J8/K8</f>
        <v>1.46666666666667</v>
      </c>
      <c r="P8" s="10">
        <v>1</v>
      </c>
    </row>
    <row r="9" ht="15" customHeight="1">
      <c r="A9" s="7">
        <v>5</v>
      </c>
      <c r="B9" s="7">
        <v>300</v>
      </c>
      <c r="C9" s="7">
        <v>300</v>
      </c>
      <c r="D9" s="7">
        <f>SUM(B9:C9)</f>
        <v>600</v>
      </c>
      <c r="E9" s="3"/>
      <c r="F9" s="7">
        <v>10</v>
      </c>
      <c r="G9" s="7">
        <f>$A$35-F9</f>
        <v>20</v>
      </c>
      <c r="H9" s="9">
        <f>F9*$D$35/1000</f>
        <v>6</v>
      </c>
      <c r="I9" s="9">
        <f>SUM($B$5:$B$34)/1000</f>
        <v>9</v>
      </c>
      <c r="J9" s="9">
        <f>G9*$D$35/1000</f>
        <v>12</v>
      </c>
      <c r="K9" s="9">
        <f>SUM($C$5:$C$34)/1000</f>
        <v>9</v>
      </c>
      <c r="L9" s="10">
        <f>IF(H9&lt;I9,F9/I9/2*10,IF(J9&lt;K9,G9/K9/2*10,1000/$D$35/2*10))</f>
        <v>5.55555555555556</v>
      </c>
      <c r="M9" t="s" s="11">
        <f>IF(H9&lt;I9,"wave limited",IF(J9&lt;K9,"bubble limited",IF(H9=I9,"perfect balance",IF(J9=K9,"perfect balance","delay limited"))))</f>
        <v>16</v>
      </c>
      <c r="N9" s="10">
        <f>H9/I9</f>
        <v>0.666666666666667</v>
      </c>
      <c r="O9" s="10">
        <f>J9/K9</f>
        <v>1.33333333333333</v>
      </c>
      <c r="P9" s="10">
        <v>1</v>
      </c>
    </row>
    <row r="10" ht="15" customHeight="1">
      <c r="A10" s="7">
        <v>6</v>
      </c>
      <c r="B10" s="7">
        <v>300</v>
      </c>
      <c r="C10" s="7">
        <v>300</v>
      </c>
      <c r="D10" s="7">
        <f>SUM(B10:C10)</f>
        <v>600</v>
      </c>
      <c r="E10" s="3"/>
      <c r="F10" s="7">
        <v>12</v>
      </c>
      <c r="G10" s="7">
        <f>$A$35-F10</f>
        <v>18</v>
      </c>
      <c r="H10" s="8">
        <f>F10*$D$35/1000</f>
        <v>7.2</v>
      </c>
      <c r="I10" s="9">
        <f>SUM($B$5:$B$34)/1000</f>
        <v>9</v>
      </c>
      <c r="J10" s="8">
        <f>G10*$D$35/1000</f>
        <v>10.8</v>
      </c>
      <c r="K10" s="9">
        <f>SUM($C$5:$C$34)/1000</f>
        <v>9</v>
      </c>
      <c r="L10" s="10">
        <f>IF(H10&lt;I10,F10/I10/2*10,IF(J10&lt;K10,G10/K10/2*10,1000/$D$35/2*10))</f>
        <v>6.66666666666667</v>
      </c>
      <c r="M10" t="s" s="11">
        <f>IF(H10&lt;I10,"wave limited",IF(J10&lt;K10,"bubble limited",IF(H10=I10,"perfect balance",IF(J10=K10,"perfect balance","delay limited"))))</f>
        <v>16</v>
      </c>
      <c r="N10" s="10">
        <f>H10/I10</f>
        <v>0.8</v>
      </c>
      <c r="O10" s="10">
        <f>J10/K10</f>
        <v>1.2</v>
      </c>
      <c r="P10" s="10">
        <v>1</v>
      </c>
    </row>
    <row r="11" ht="15" customHeight="1">
      <c r="A11" s="7">
        <v>7</v>
      </c>
      <c r="B11" s="7">
        <v>300</v>
      </c>
      <c r="C11" s="7">
        <v>300</v>
      </c>
      <c r="D11" s="7">
        <f>SUM(B11:C11)</f>
        <v>600</v>
      </c>
      <c r="E11" s="3"/>
      <c r="F11" s="7">
        <v>14</v>
      </c>
      <c r="G11" s="7">
        <f>$A$35-F11</f>
        <v>16</v>
      </c>
      <c r="H11" s="8">
        <f>F11*$D$35/1000</f>
        <v>8.4</v>
      </c>
      <c r="I11" s="9">
        <f>SUM($B$5:$B$34)/1000</f>
        <v>9</v>
      </c>
      <c r="J11" s="8">
        <f>G11*$D$35/1000</f>
        <v>9.6</v>
      </c>
      <c r="K11" s="9">
        <f>SUM($C$5:$C$34)/1000</f>
        <v>9</v>
      </c>
      <c r="L11" s="10">
        <f>IF(H11&lt;I11,F11/I11/2*10,IF(J11&lt;K11,G11/K11/2*10,1000/$D$35/2*10))</f>
        <v>7.77777777777778</v>
      </c>
      <c r="M11" t="s" s="11">
        <f>IF(H11&lt;I11,"wave limited",IF(J11&lt;K11,"bubble limited",IF(H11=I11,"perfect balance",IF(J11=K11,"perfect balance","delay limited"))))</f>
        <v>16</v>
      </c>
      <c r="N11" s="10">
        <f>H11/I11</f>
        <v>0.933333333333333</v>
      </c>
      <c r="O11" s="10">
        <f>J11/K11</f>
        <v>1.06666666666667</v>
      </c>
      <c r="P11" s="10">
        <v>1</v>
      </c>
    </row>
    <row r="12" ht="15" customHeight="1">
      <c r="A12" s="7">
        <v>8</v>
      </c>
      <c r="B12" s="7">
        <v>300</v>
      </c>
      <c r="C12" s="7">
        <v>300</v>
      </c>
      <c r="D12" s="7">
        <f>SUM(B12:C12)</f>
        <v>600</v>
      </c>
      <c r="E12" s="3"/>
      <c r="F12" s="7">
        <v>16</v>
      </c>
      <c r="G12" s="7">
        <f>$A$35-F12</f>
        <v>14</v>
      </c>
      <c r="H12" s="8">
        <f>F12*$D$35/1000</f>
        <v>9.6</v>
      </c>
      <c r="I12" s="9">
        <f>SUM($B$5:$B$34)/1000</f>
        <v>9</v>
      </c>
      <c r="J12" s="8">
        <f>G12*$D$35/1000</f>
        <v>8.4</v>
      </c>
      <c r="K12" s="9">
        <f>SUM($C$5:$C$34)/1000</f>
        <v>9</v>
      </c>
      <c r="L12" s="10">
        <f>IF(H12&lt;I12,F12/I12/2*10,IF(J12&lt;K12,G12/K12/2*10,1000/$D$35/2*10))</f>
        <v>7.77777777777778</v>
      </c>
      <c r="M12" t="s" s="11">
        <f>IF(H12&lt;I12,"wave limited",IF(J12&lt;K12,"bubble limited",IF(H12=I12,"perfect balance",IF(J12=K12,"perfect balance","delay limited"))))</f>
        <v>18</v>
      </c>
      <c r="N12" s="10">
        <f>H12/I12</f>
        <v>1.06666666666667</v>
      </c>
      <c r="O12" s="10">
        <f>J12/K12</f>
        <v>0.933333333333333</v>
      </c>
      <c r="P12" s="10">
        <v>1</v>
      </c>
    </row>
    <row r="13" ht="15" customHeight="1">
      <c r="A13" s="7">
        <v>9</v>
      </c>
      <c r="B13" s="7">
        <v>300</v>
      </c>
      <c r="C13" s="7">
        <v>300</v>
      </c>
      <c r="D13" s="7">
        <f>SUM(B13:C13)</f>
        <v>600</v>
      </c>
      <c r="E13" s="3"/>
      <c r="F13" s="7">
        <v>18</v>
      </c>
      <c r="G13" s="7">
        <f>$A$35-F13</f>
        <v>12</v>
      </c>
      <c r="H13" s="8">
        <f>F13*$D$35/1000</f>
        <v>10.8</v>
      </c>
      <c r="I13" s="9">
        <f>SUM($B$5:$B$34)/1000</f>
        <v>9</v>
      </c>
      <c r="J13" s="8">
        <f>G13*$D$35/1000</f>
        <v>7.2</v>
      </c>
      <c r="K13" s="9">
        <f>SUM($C$5:$C$34)/1000</f>
        <v>9</v>
      </c>
      <c r="L13" s="10">
        <f>IF(H13&lt;I13,F13/I13/2*10,IF(J13&lt;K13,G13/K13/2*10,1000/$D$35/2*10))</f>
        <v>6.66666666666667</v>
      </c>
      <c r="M13" t="s" s="11">
        <f>IF(H13&lt;I13,"wave limited",IF(J13&lt;K13,"bubble limited",IF(H13=I13,"perfect balance",IF(J13=K13,"perfect balance","delay limited"))))</f>
        <v>18</v>
      </c>
      <c r="N13" s="10">
        <f>H13/I13</f>
        <v>1.2</v>
      </c>
      <c r="O13" s="10">
        <f>J13/K13</f>
        <v>0.8</v>
      </c>
      <c r="P13" s="10">
        <v>1</v>
      </c>
    </row>
    <row r="14" ht="15" customHeight="1">
      <c r="A14" s="7">
        <v>10</v>
      </c>
      <c r="B14" s="7">
        <v>300</v>
      </c>
      <c r="C14" s="7">
        <v>300</v>
      </c>
      <c r="D14" s="7">
        <f>SUM(B14:C14)</f>
        <v>600</v>
      </c>
      <c r="E14" s="3"/>
      <c r="F14" s="7">
        <v>20</v>
      </c>
      <c r="G14" s="7">
        <f>$A$35-F14</f>
        <v>10</v>
      </c>
      <c r="H14" s="9">
        <f>F14*$D$35/1000</f>
        <v>12</v>
      </c>
      <c r="I14" s="9">
        <f>SUM($B$5:$B$34)/1000</f>
        <v>9</v>
      </c>
      <c r="J14" s="9">
        <f>G14*$D$35/1000</f>
        <v>6</v>
      </c>
      <c r="K14" s="9">
        <f>SUM($C$5:$C$34)/1000</f>
        <v>9</v>
      </c>
      <c r="L14" s="10">
        <f>IF(H14&lt;I14,F14/I14/2*10,IF(J14&lt;K14,G14/K14/2*10,1000/$D$35/2*10))</f>
        <v>5.55555555555556</v>
      </c>
      <c r="M14" t="s" s="11">
        <f>IF(H14&lt;I14,"wave limited",IF(J14&lt;K14,"bubble limited",IF(H14=I14,"perfect balance",IF(J14=K14,"perfect balance","delay limited"))))</f>
        <v>18</v>
      </c>
      <c r="N14" s="10">
        <f>H14/I14</f>
        <v>1.33333333333333</v>
      </c>
      <c r="O14" s="10">
        <f>J14/K14</f>
        <v>0.666666666666667</v>
      </c>
      <c r="P14" s="10">
        <v>1</v>
      </c>
    </row>
    <row r="15" ht="15" customHeight="1">
      <c r="A15" s="7">
        <v>11</v>
      </c>
      <c r="B15" s="7">
        <v>300</v>
      </c>
      <c r="C15" s="7">
        <v>300</v>
      </c>
      <c r="D15" s="7">
        <f>SUM(B15:C15)</f>
        <v>600</v>
      </c>
      <c r="E15" s="3"/>
      <c r="F15" s="7">
        <v>22</v>
      </c>
      <c r="G15" s="7">
        <f>$A$35-F15</f>
        <v>8</v>
      </c>
      <c r="H15" s="8">
        <f>F15*$D$35/1000</f>
        <v>13.2</v>
      </c>
      <c r="I15" s="9">
        <f>SUM($B$5:$B$34)/1000</f>
        <v>9</v>
      </c>
      <c r="J15" s="8">
        <f>G15*$D$35/1000</f>
        <v>4.8</v>
      </c>
      <c r="K15" s="9">
        <f>SUM($C$5:$C$34)/1000</f>
        <v>9</v>
      </c>
      <c r="L15" s="10">
        <f>IF(H15&lt;I15,F15/I15/2*10,IF(J15&lt;K15,G15/K15/2*10,1000/$D$35/2*10))</f>
        <v>4.44444444444444</v>
      </c>
      <c r="M15" t="s" s="11">
        <f>IF(H15&lt;I15,"wave limited",IF(J15&lt;K15,"bubble limited",IF(H15=I15,"perfect balance",IF(J15=K15,"perfect balance","delay limited"))))</f>
        <v>18</v>
      </c>
      <c r="N15" s="10">
        <f>H15/I15</f>
        <v>1.46666666666667</v>
      </c>
      <c r="O15" s="10">
        <f>J15/K15</f>
        <v>0.533333333333333</v>
      </c>
      <c r="P15" s="10">
        <v>1</v>
      </c>
    </row>
    <row r="16" ht="15" customHeight="1">
      <c r="A16" s="7">
        <v>12</v>
      </c>
      <c r="B16" s="7">
        <v>300</v>
      </c>
      <c r="C16" s="7">
        <v>300</v>
      </c>
      <c r="D16" s="7">
        <f>SUM(B16:C16)</f>
        <v>600</v>
      </c>
      <c r="E16" s="3"/>
      <c r="F16" s="7">
        <v>24</v>
      </c>
      <c r="G16" s="7">
        <f>$A$35-F16</f>
        <v>6</v>
      </c>
      <c r="H16" s="8">
        <f>F16*$D$35/1000</f>
        <v>14.4</v>
      </c>
      <c r="I16" s="9">
        <f>SUM($B$5:$B$34)/1000</f>
        <v>9</v>
      </c>
      <c r="J16" s="8">
        <f>G16*$D$35/1000</f>
        <v>3.6</v>
      </c>
      <c r="K16" s="9">
        <f>SUM($C$5:$C$34)/1000</f>
        <v>9</v>
      </c>
      <c r="L16" s="10">
        <f>IF(H16&lt;I16,F16/I16/2*10,IF(J16&lt;K16,G16/K16/2*10,1000/$D$35/2*10))</f>
        <v>3.33333333333333</v>
      </c>
      <c r="M16" t="s" s="11">
        <f>IF(H16&lt;I16,"wave limited",IF(J16&lt;K16,"bubble limited",IF(H16=I16,"perfect balance",IF(J16=K16,"perfect balance","delay limited"))))</f>
        <v>18</v>
      </c>
      <c r="N16" s="10">
        <f>H16/I16</f>
        <v>1.6</v>
      </c>
      <c r="O16" s="10">
        <f>J16/K16</f>
        <v>0.4</v>
      </c>
      <c r="P16" s="10">
        <v>1</v>
      </c>
    </row>
    <row r="17" ht="15" customHeight="1">
      <c r="A17" s="7">
        <v>13</v>
      </c>
      <c r="B17" s="7">
        <v>300</v>
      </c>
      <c r="C17" s="7">
        <v>300</v>
      </c>
      <c r="D17" s="7">
        <f>SUM(B17:C17)</f>
        <v>600</v>
      </c>
      <c r="E17" s="3"/>
      <c r="F17" s="7">
        <v>26</v>
      </c>
      <c r="G17" s="7">
        <f>$A$35-F17</f>
        <v>4</v>
      </c>
      <c r="H17" s="8">
        <f>F17*$D$35/1000</f>
        <v>15.6</v>
      </c>
      <c r="I17" s="9">
        <f>SUM($B$5:$B$34)/1000</f>
        <v>9</v>
      </c>
      <c r="J17" s="8">
        <f>G17*$D$35/1000</f>
        <v>2.4</v>
      </c>
      <c r="K17" s="9">
        <f>SUM($C$5:$C$34)/1000</f>
        <v>9</v>
      </c>
      <c r="L17" s="10">
        <f>IF(H17&lt;I17,F17/I17/2*10,IF(J17&lt;K17,G17/K17/2*10,1000/$D$35/2*10))</f>
        <v>2.22222222222222</v>
      </c>
      <c r="M17" t="s" s="11">
        <f>IF(H17&lt;I17,"wave limited",IF(J17&lt;K17,"bubble limited",IF(H17=I17,"perfect balance",IF(J17=K17,"perfect balance","delay limited"))))</f>
        <v>18</v>
      </c>
      <c r="N17" s="10">
        <f>H17/I17</f>
        <v>1.73333333333333</v>
      </c>
      <c r="O17" s="10">
        <f>J17/K17</f>
        <v>0.266666666666667</v>
      </c>
      <c r="P17" s="10">
        <v>1</v>
      </c>
    </row>
    <row r="18" ht="15" customHeight="1">
      <c r="A18" s="7">
        <v>14</v>
      </c>
      <c r="B18" s="7">
        <v>300</v>
      </c>
      <c r="C18" s="7">
        <v>300</v>
      </c>
      <c r="D18" s="7">
        <f>SUM(B18:C18)</f>
        <v>600</v>
      </c>
      <c r="E18" s="3"/>
      <c r="F18" s="7">
        <v>28</v>
      </c>
      <c r="G18" s="7">
        <f>$A$35-F18</f>
        <v>2</v>
      </c>
      <c r="H18" s="8">
        <f>F18*$D$35/1000</f>
        <v>16.8</v>
      </c>
      <c r="I18" s="9">
        <f>SUM($B$5:$B$34)/1000</f>
        <v>9</v>
      </c>
      <c r="J18" s="8">
        <f>G18*$D$35/1000</f>
        <v>1.2</v>
      </c>
      <c r="K18" s="9">
        <f>SUM($C$5:$C$34)/1000</f>
        <v>9</v>
      </c>
      <c r="L18" s="10">
        <f>IF(H18&lt;I18,F18/I18/2*10,IF(J18&lt;K18,G18/K18/2*10,1000/$D$35/2*10))</f>
        <v>1.11111111111111</v>
      </c>
      <c r="M18" t="s" s="11">
        <f>IF(H18&lt;I18,"wave limited",IF(J18&lt;K18,"bubble limited",IF(H18=I18,"perfect balance",IF(J18=K18,"perfect balance","delay limited"))))</f>
        <v>18</v>
      </c>
      <c r="N18" s="10">
        <f>H18/I18</f>
        <v>1.86666666666667</v>
      </c>
      <c r="O18" s="10">
        <f>J18/K18</f>
        <v>0.133333333333333</v>
      </c>
      <c r="P18" s="10">
        <v>1</v>
      </c>
    </row>
    <row r="19" ht="15" customHeight="1">
      <c r="A19" s="7">
        <v>15</v>
      </c>
      <c r="B19" s="7">
        <v>300</v>
      </c>
      <c r="C19" s="7">
        <v>300</v>
      </c>
      <c r="D19" s="7">
        <f>SUM(B19:C19)</f>
        <v>600</v>
      </c>
      <c r="E19" s="3"/>
      <c r="F19" s="22"/>
      <c r="G19" s="22"/>
      <c r="H19" s="9"/>
      <c r="I19" s="9"/>
      <c r="J19" s="9"/>
      <c r="K19" s="9"/>
      <c r="L19" s="10"/>
      <c r="M19" s="23"/>
      <c r="N19" s="10"/>
      <c r="O19" s="10"/>
      <c r="P19" s="24"/>
    </row>
    <row r="20" ht="15" customHeight="1">
      <c r="A20" s="7">
        <v>16</v>
      </c>
      <c r="B20" s="7">
        <v>300</v>
      </c>
      <c r="C20" s="7">
        <v>300</v>
      </c>
      <c r="D20" s="7">
        <f>SUM(B20:C20)</f>
        <v>600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ht="15" customHeight="1">
      <c r="A21" s="7">
        <v>17</v>
      </c>
      <c r="B21" s="7">
        <v>300</v>
      </c>
      <c r="C21" s="7">
        <v>300</v>
      </c>
      <c r="D21" s="7">
        <f>SUM(B21:C21)</f>
        <v>600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ht="15" customHeight="1">
      <c r="A22" s="7">
        <v>18</v>
      </c>
      <c r="B22" s="7">
        <v>300</v>
      </c>
      <c r="C22" s="7">
        <v>300</v>
      </c>
      <c r="D22" s="7">
        <f>SUM(B22:C22)</f>
        <v>600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ht="15" customHeight="1">
      <c r="A23" s="7">
        <v>19</v>
      </c>
      <c r="B23" s="7">
        <v>300</v>
      </c>
      <c r="C23" s="7">
        <v>300</v>
      </c>
      <c r="D23" s="7">
        <f>SUM(B23:C23)</f>
        <v>600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ht="15" customHeight="1">
      <c r="A24" s="7">
        <v>20</v>
      </c>
      <c r="B24" s="7">
        <v>300</v>
      </c>
      <c r="C24" s="7">
        <v>300</v>
      </c>
      <c r="D24" s="7">
        <f>SUM(B24:C24)</f>
        <v>600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ht="15" customHeight="1">
      <c r="A25" s="7">
        <v>21</v>
      </c>
      <c r="B25" s="7">
        <v>300</v>
      </c>
      <c r="C25" s="7">
        <v>300</v>
      </c>
      <c r="D25" s="7">
        <f>SUM(B25:C25)</f>
        <v>600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ht="15" customHeight="1">
      <c r="A26" s="7">
        <v>22</v>
      </c>
      <c r="B26" s="7">
        <v>300</v>
      </c>
      <c r="C26" s="7">
        <v>300</v>
      </c>
      <c r="D26" s="7">
        <f>SUM(B26:C26)</f>
        <v>600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ht="15" customHeight="1">
      <c r="A27" s="7">
        <v>23</v>
      </c>
      <c r="B27" s="7">
        <v>300</v>
      </c>
      <c r="C27" s="7">
        <v>300</v>
      </c>
      <c r="D27" s="7">
        <f>SUM(B27:C27)</f>
        <v>600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ht="15" customHeight="1">
      <c r="A28" s="7">
        <v>24</v>
      </c>
      <c r="B28" s="7">
        <v>300</v>
      </c>
      <c r="C28" s="7">
        <v>300</v>
      </c>
      <c r="D28" s="7">
        <f>SUM(B28:C28)</f>
        <v>600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ht="15" customHeight="1">
      <c r="A29" s="7">
        <v>25</v>
      </c>
      <c r="B29" s="7">
        <v>300</v>
      </c>
      <c r="C29" s="7">
        <v>300</v>
      </c>
      <c r="D29" s="7">
        <f>SUM(B29:C29)</f>
        <v>600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ht="15" customHeight="1">
      <c r="A30" s="7">
        <v>26</v>
      </c>
      <c r="B30" s="7">
        <v>300</v>
      </c>
      <c r="C30" s="7">
        <v>300</v>
      </c>
      <c r="D30" s="7">
        <f>SUM(B30:C30)</f>
        <v>600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ht="15" customHeight="1">
      <c r="A31" s="7">
        <v>27</v>
      </c>
      <c r="B31" s="7">
        <v>300</v>
      </c>
      <c r="C31" s="7">
        <v>300</v>
      </c>
      <c r="D31" s="7">
        <f>SUM(B31:C31)</f>
        <v>600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ht="15" customHeight="1">
      <c r="A32" s="7">
        <v>28</v>
      </c>
      <c r="B32" s="7">
        <v>300</v>
      </c>
      <c r="C32" s="7">
        <v>300</v>
      </c>
      <c r="D32" s="7">
        <f>SUM(B32:C32)</f>
        <v>600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ht="15" customHeight="1">
      <c r="A33" s="7">
        <v>29</v>
      </c>
      <c r="B33" s="7">
        <v>300</v>
      </c>
      <c r="C33" s="7">
        <v>300</v>
      </c>
      <c r="D33" s="7">
        <f>SUM(B33:C33)</f>
        <v>600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ht="15.5" customHeight="1">
      <c r="A34" s="12">
        <v>30</v>
      </c>
      <c r="B34" s="12">
        <v>300</v>
      </c>
      <c r="C34" s="12">
        <v>300</v>
      </c>
      <c r="D34" s="12">
        <f>SUM(B34:C34)</f>
        <v>600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ht="16" customHeight="1">
      <c r="A35" s="13">
        <f>COUNTA(A5:A34)</f>
        <v>30</v>
      </c>
      <c r="B35" s="14">
        <f>SUM(B5:B34)</f>
        <v>9000</v>
      </c>
      <c r="C35" s="14">
        <f>SUM(C5:C34)</f>
        <v>9000</v>
      </c>
      <c r="D35" s="15">
        <f>MAX(D5:D34)</f>
        <v>600</v>
      </c>
      <c r="E35" s="16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ht="51.5" customHeight="1">
      <c r="A36" t="s" s="17">
        <v>19</v>
      </c>
      <c r="B36" t="s" s="18">
        <v>20</v>
      </c>
      <c r="C36" t="s" s="18">
        <v>21</v>
      </c>
      <c r="D36" t="s" s="17">
        <v>22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ht="15" customHeight="1">
      <c r="A37" s="19"/>
      <c r="B37" s="19"/>
      <c r="C37" s="19"/>
      <c r="D37" s="19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ht="15" customHeight="1">
      <c r="A38" s="19"/>
      <c r="B38" s="19"/>
      <c r="C38" s="19"/>
      <c r="D38" s="19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ht="15" customHeight="1">
      <c r="A39" s="19"/>
      <c r="B39" s="19"/>
      <c r="C39" s="19"/>
      <c r="D39" s="19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</sheetData>
  <mergeCells count="1">
    <mergeCell ref="A1:P3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dimension ref="A1:P11"/>
  <sheetViews>
    <sheetView workbookViewId="0" showGridLines="0" defaultGridColor="1"/>
  </sheetViews>
  <sheetFormatPr defaultColWidth="10.8333" defaultRowHeight="13" customHeight="1" outlineLevelRow="0" outlineLevelCol="0"/>
  <cols>
    <col min="1" max="3" width="10.8516" style="25" customWidth="1"/>
    <col min="4" max="4" width="11.75" style="25" customWidth="1"/>
    <col min="5" max="12" width="10.8516" style="25" customWidth="1"/>
    <col min="13" max="13" width="13" style="25" customWidth="1"/>
    <col min="14" max="15" width="7.39844" style="25" customWidth="1"/>
    <col min="16" max="16" width="9" style="25" customWidth="1"/>
    <col min="17" max="16384" width="10.8516" style="25" customWidth="1"/>
  </cols>
  <sheetData>
    <row r="1" ht="8.5" customHeight="1">
      <c r="A1" t="s" s="2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8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57.85" customHeight="1">
      <c r="A4" t="s" s="4">
        <v>1</v>
      </c>
      <c r="B4" t="s" s="4">
        <v>2</v>
      </c>
      <c r="C4" t="s" s="4">
        <v>3</v>
      </c>
      <c r="D4" t="s" s="4">
        <v>4</v>
      </c>
      <c r="E4" s="3"/>
      <c r="F4" t="s" s="5">
        <v>5</v>
      </c>
      <c r="G4" t="s" s="5">
        <v>6</v>
      </c>
      <c r="H4" t="s" s="5">
        <v>7</v>
      </c>
      <c r="I4" t="s" s="5">
        <v>8</v>
      </c>
      <c r="J4" t="s" s="5">
        <v>9</v>
      </c>
      <c r="K4" t="s" s="5">
        <v>10</v>
      </c>
      <c r="L4" t="s" s="5">
        <v>28</v>
      </c>
      <c r="M4" t="s" s="4">
        <v>12</v>
      </c>
      <c r="N4" t="s" s="6">
        <v>13</v>
      </c>
      <c r="O4" t="s" s="6">
        <v>14</v>
      </c>
      <c r="P4" t="s" s="6">
        <v>15</v>
      </c>
    </row>
    <row r="5" ht="15" customHeight="1">
      <c r="A5" s="7">
        <v>1</v>
      </c>
      <c r="B5" s="7">
        <v>200</v>
      </c>
      <c r="C5" s="7">
        <v>200</v>
      </c>
      <c r="D5" s="7">
        <f>SUM(B5:C5)</f>
        <v>400</v>
      </c>
      <c r="E5" s="3"/>
      <c r="F5" s="7">
        <v>2</v>
      </c>
      <c r="G5" s="7">
        <f>$A$9-F5</f>
        <v>2</v>
      </c>
      <c r="H5" s="8">
        <f>F5*$D$9/1000</f>
        <v>0.8</v>
      </c>
      <c r="I5" s="8">
        <f>SUM($B$9)/1000</f>
        <v>0.8</v>
      </c>
      <c r="J5" s="8">
        <f>G5*$D$9/1000</f>
        <v>0.8</v>
      </c>
      <c r="K5" s="8">
        <f>SUM($C$9)/1000</f>
        <v>0.8</v>
      </c>
      <c r="L5" s="10">
        <f>IF(H5&lt;I5,F5/I5/2,IF(J5&lt;K5,G5/K5/2,1000/$D$9/2))</f>
        <v>1.25</v>
      </c>
      <c r="M5" t="s" s="11">
        <f>IF(H5&lt;I5,"wave limited",IF(J5&lt;K5,"bubble limited",IF(H5=I5,"perfect balance",IF(J5=K5,"perfect balance","delay limited"))))</f>
        <v>17</v>
      </c>
      <c r="N5" s="10">
        <f>H5/I5</f>
        <v>1</v>
      </c>
      <c r="O5" s="10">
        <f>J5/K5</f>
        <v>1</v>
      </c>
      <c r="P5" s="10">
        <v>1</v>
      </c>
    </row>
    <row r="6" ht="15" customHeight="1">
      <c r="A6" s="7">
        <v>2</v>
      </c>
      <c r="B6" s="7">
        <v>200</v>
      </c>
      <c r="C6" s="7">
        <v>200</v>
      </c>
      <c r="D6" s="7">
        <f>SUM(B6:C6)</f>
        <v>400</v>
      </c>
      <c r="E6" s="3"/>
      <c r="F6" s="22"/>
      <c r="G6" s="22"/>
      <c r="H6" s="9"/>
      <c r="I6" s="9"/>
      <c r="J6" s="9"/>
      <c r="K6" s="9"/>
      <c r="L6" s="10"/>
      <c r="M6" s="23"/>
      <c r="N6" s="10"/>
      <c r="O6" s="10"/>
      <c r="P6" s="10"/>
    </row>
    <row r="7" ht="15" customHeight="1">
      <c r="A7" s="7">
        <v>3</v>
      </c>
      <c r="B7" s="7">
        <v>200</v>
      </c>
      <c r="C7" s="7">
        <v>200</v>
      </c>
      <c r="D7" s="7">
        <f>SUM(B7:C7)</f>
        <v>400</v>
      </c>
      <c r="E7" s="3"/>
      <c r="F7" s="22"/>
      <c r="G7" s="3"/>
      <c r="H7" s="3"/>
      <c r="I7" s="3"/>
      <c r="J7" s="3"/>
      <c r="K7" s="3"/>
      <c r="L7" s="3"/>
      <c r="M7" s="3"/>
      <c r="N7" s="3"/>
      <c r="O7" s="3"/>
      <c r="P7" s="3"/>
    </row>
    <row r="8" ht="15.5" customHeight="1">
      <c r="A8" s="12">
        <v>4</v>
      </c>
      <c r="B8" s="12">
        <v>200</v>
      </c>
      <c r="C8" s="12">
        <v>200</v>
      </c>
      <c r="D8" s="12">
        <f>SUM(B8:C8)</f>
        <v>400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ht="16" customHeight="1">
      <c r="A9" s="13">
        <f>COUNTA(A5:A8)</f>
        <v>4</v>
      </c>
      <c r="B9" s="14">
        <f>SUM(B5:B8)</f>
        <v>800</v>
      </c>
      <c r="C9" s="14">
        <f>SUM(C5:C8)</f>
        <v>800</v>
      </c>
      <c r="D9" s="15">
        <f>MAX(D5:D8)</f>
        <v>400</v>
      </c>
      <c r="E9" s="16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ht="51.5" customHeight="1">
      <c r="A10" t="s" s="17">
        <v>19</v>
      </c>
      <c r="B10" t="s" s="17">
        <v>29</v>
      </c>
      <c r="C10" t="s" s="17">
        <v>30</v>
      </c>
      <c r="D10" t="s" s="17">
        <v>31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ht="15" customHeight="1">
      <c r="A11" s="22"/>
      <c r="B11" s="22"/>
      <c r="C11" s="22"/>
      <c r="D11" s="2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</sheetData>
  <mergeCells count="2">
    <mergeCell ref="A1:P3"/>
    <mergeCell ref="F7:P1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dimension ref="A1:P10"/>
  <sheetViews>
    <sheetView workbookViewId="0" showGridLines="0" defaultGridColor="1"/>
  </sheetViews>
  <sheetFormatPr defaultColWidth="10.8333" defaultRowHeight="13" customHeight="1" outlineLevelRow="0" outlineLevelCol="0"/>
  <cols>
    <col min="1" max="3" width="10.8516" style="26" customWidth="1"/>
    <col min="4" max="4" width="11.75" style="26" customWidth="1"/>
    <col min="5" max="12" width="10.8516" style="26" customWidth="1"/>
    <col min="13" max="13" width="13" style="26" customWidth="1"/>
    <col min="14" max="15" width="7.39844" style="26" customWidth="1"/>
    <col min="16" max="16" width="9" style="26" customWidth="1"/>
    <col min="17" max="16384" width="10.8516" style="26" customWidth="1"/>
  </cols>
  <sheetData>
    <row r="1" ht="8.5" customHeight="1">
      <c r="A1" t="s" s="2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8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57.85" customHeight="1">
      <c r="A4" t="s" s="4">
        <v>1</v>
      </c>
      <c r="B4" t="s" s="4">
        <v>2</v>
      </c>
      <c r="C4" t="s" s="4">
        <v>3</v>
      </c>
      <c r="D4" t="s" s="4">
        <v>4</v>
      </c>
      <c r="E4" s="3"/>
      <c r="F4" t="s" s="5">
        <v>5</v>
      </c>
      <c r="G4" t="s" s="5">
        <v>6</v>
      </c>
      <c r="H4" t="s" s="5">
        <v>7</v>
      </c>
      <c r="I4" t="s" s="5">
        <v>8</v>
      </c>
      <c r="J4" t="s" s="5">
        <v>9</v>
      </c>
      <c r="K4" t="s" s="5">
        <v>10</v>
      </c>
      <c r="L4" t="s" s="5">
        <v>28</v>
      </c>
      <c r="M4" t="s" s="4">
        <v>12</v>
      </c>
      <c r="N4" t="s" s="6">
        <v>13</v>
      </c>
      <c r="O4" t="s" s="6">
        <v>14</v>
      </c>
      <c r="P4" t="s" s="6">
        <v>15</v>
      </c>
    </row>
    <row r="5" ht="15" customHeight="1">
      <c r="A5" s="7">
        <v>1</v>
      </c>
      <c r="B5" s="7">
        <v>600</v>
      </c>
      <c r="C5" s="7">
        <v>400</v>
      </c>
      <c r="D5" s="7">
        <f>SUM(B5:C5)</f>
        <v>1000</v>
      </c>
      <c r="E5" s="3"/>
      <c r="F5" s="7">
        <v>2</v>
      </c>
      <c r="G5" s="7">
        <f>$A$8-F5</f>
        <v>1</v>
      </c>
      <c r="H5" s="9">
        <f>F5*$D$8/1000</f>
        <v>2</v>
      </c>
      <c r="I5" s="8">
        <f>SUM($B$8)/1000</f>
        <v>1.8</v>
      </c>
      <c r="J5" s="9">
        <f>G5*$D$8/1000</f>
        <v>1</v>
      </c>
      <c r="K5" s="8">
        <f>SUM($C$8)/1000</f>
        <v>0.8</v>
      </c>
      <c r="L5" s="10">
        <f>IF(H5&lt;I5,F5/I5/2,IF(J5&lt;K5,G5/K5/2,1000/$D$8/2))</f>
        <v>0.5</v>
      </c>
      <c r="M5" t="s" s="11">
        <f>IF(H5&lt;I5,"wave limited",IF(J5&lt;K5,"bubble limited",IF(H5=I5,"perfect balance",IF(J5=K5,"perfect balance","delay limited"))))</f>
        <v>33</v>
      </c>
      <c r="N5" s="10">
        <f>H5/I5</f>
        <v>1.11111111111111</v>
      </c>
      <c r="O5" s="10">
        <f>J5/K5</f>
        <v>1.25</v>
      </c>
      <c r="P5" s="10">
        <v>1</v>
      </c>
    </row>
    <row r="6" ht="15" customHeight="1">
      <c r="A6" s="7">
        <v>2</v>
      </c>
      <c r="B6" s="7">
        <v>600</v>
      </c>
      <c r="C6" s="7">
        <v>200</v>
      </c>
      <c r="D6" s="7">
        <f>SUM(B6:C6)</f>
        <v>800</v>
      </c>
      <c r="E6" s="3"/>
      <c r="F6" s="22"/>
      <c r="G6" s="22"/>
      <c r="H6" s="9"/>
      <c r="I6" s="9"/>
      <c r="J6" s="9"/>
      <c r="K6" s="9"/>
      <c r="L6" s="10"/>
      <c r="M6" s="23"/>
      <c r="N6" s="10"/>
      <c r="O6" s="10"/>
      <c r="P6" s="10"/>
    </row>
    <row r="7" ht="15.5" customHeight="1">
      <c r="A7" s="12">
        <v>3</v>
      </c>
      <c r="B7" s="12">
        <v>600</v>
      </c>
      <c r="C7" s="12">
        <v>200</v>
      </c>
      <c r="D7" s="12">
        <f>SUM(B7:C7)</f>
        <v>800</v>
      </c>
      <c r="E7" s="3"/>
      <c r="F7" s="22"/>
      <c r="G7" s="3"/>
      <c r="H7" s="3"/>
      <c r="I7" s="3"/>
      <c r="J7" s="3"/>
      <c r="K7" s="3"/>
      <c r="L7" s="3"/>
      <c r="M7" s="3"/>
      <c r="N7" s="3"/>
      <c r="O7" s="3"/>
      <c r="P7" s="3"/>
    </row>
    <row r="8" ht="16" customHeight="1">
      <c r="A8" s="13">
        <f>COUNTA(A5:A7)</f>
        <v>3</v>
      </c>
      <c r="B8" s="14">
        <f>SUM(B5:B7)</f>
        <v>1800</v>
      </c>
      <c r="C8" s="14">
        <f>SUM(C5:C7)</f>
        <v>800</v>
      </c>
      <c r="D8" s="15">
        <f>MAX(D5:D7)</f>
        <v>1000</v>
      </c>
      <c r="E8" s="16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ht="51.5" customHeight="1">
      <c r="A9" t="s" s="17">
        <v>19</v>
      </c>
      <c r="B9" t="s" s="17">
        <v>29</v>
      </c>
      <c r="C9" t="s" s="17">
        <v>30</v>
      </c>
      <c r="D9" t="s" s="17">
        <v>31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ht="15" customHeight="1">
      <c r="A10" s="22"/>
      <c r="B10" s="22"/>
      <c r="C10" s="22"/>
      <c r="D10" s="2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</sheetData>
  <mergeCells count="2">
    <mergeCell ref="A1:P3"/>
    <mergeCell ref="F7:P10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